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mario.juric\OneDrive - Helios Faros d.d\Dokumenti\HELIOS FAROS\Financijski izvještaji\2026\Q1\"/>
    </mc:Choice>
  </mc:AlternateContent>
  <xr:revisionPtr revIDLastSave="0" documentId="13_ncr:1_{D7058C47-362B-4CEE-9A1F-DC1A92E95FF7}" xr6:coauthVersionLast="47" xr6:coauthVersionMax="47" xr10:uidLastSave="{00000000-0000-0000-0000-000000000000}"/>
  <bookViews>
    <workbookView xWindow="5835" yWindow="-163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Hlk172250188" localSheetId="6">Bilješke!#REF!</definedName>
    <definedName name="_Hlk172250202" localSheetId="6">Bilješke!#REF!</definedName>
    <definedName name="_Hlk211175607" localSheetId="6">Bilješke!#REF!</definedName>
    <definedName name="_Hlk70512513" localSheetId="6">Bilješke!#REF!</definedName>
    <definedName name="OLE_LINK3" localSheetId="6">Bilješke!#REF!</definedName>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H98" i="26"/>
  <c r="H109" i="26" s="1"/>
  <c r="H110" i="26" s="1"/>
  <c r="H91" i="26"/>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<sst xmlns="http://schemas.openxmlformats.org/spreadsheetml/2006/main" count="894" uniqueCount="782">
  <si>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</si>
  <si>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</si>
  <si>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</si>
  <si>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</si>
  <si>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</si>
  <si>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</si>
  <si>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</si>
  <si>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</si>
  <si>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</si>
  <si>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</si>
  <si>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</si>
  <si>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</si>
  <si>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</si>
  <si>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</si>
  <si>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</si>
  <si>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</si>
  <si>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</si>
  <si>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</si>
  <si>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</si>
  <si>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</si>
  <si>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</si>
  <si>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</si>
  <si>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</si>
  <si>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</si>
  <si>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</si>
  <si>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</si>
  <si>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</si>
  <si>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</si>
  <si>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</si>
  <si>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</si>
  <si>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</si>
  <si>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</si>
  <si>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</si>
  <si>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</si>
  <si>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</si>
  <si>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</si>
  <si>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</si>
  <si>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</si>
  <si>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</si>
  <si>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</si>
  <si>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</si>
  <si>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</si>
  <si>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</si>
  <si>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</si>
  <si>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</si>
  <si>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</si>
  <si>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</si>
  <si>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</si>
  <si>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</si>
  <si>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</si>
  <si>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</si>
  <si>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</si>
  <si>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</si>
  <si>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</si>
  <si>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</si>
  <si>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</si>
  <si>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</si>
  <si>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</si>
  <si>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</si>
  <si>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</si>
  <si>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</si>
  <si>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</si>
  <si>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</si>
  <si>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</si>
  <si>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</si>
  <si>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</si>
  <si>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</si>
  <si>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</si>
  <si>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</si>
  <si>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</si>
  <si>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</si>
  <si>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</si>
  <si>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</si>
  <si>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</si>
  <si>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</si>
  <si>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</si>
  <si>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</si>
  <si>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</si>
  <si>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</si>
  <si>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</si>
  <si>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</si>
  <si>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</si>
  <si>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</si>
  <si>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</si>
  <si>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</si>
  <si>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</si>
  <si>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</si>
  <si>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</si>
  <si>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</si>
  <si>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</si>
  <si>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</si>
  <si>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</si>
  <si>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</si>
  <si>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</si>
  <si>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</si>
  <si>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</si>
  <si>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</si>
  <si>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</si>
  <si>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</si>
  <si>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</si>
  <si>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</si>
  <si>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</si>
  <si>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</si>
  <si>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</si>
  <si>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</si>
  <si>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</si>
  <si>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</si>
  <si>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</si>
  <si>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</si>
  <si>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</si>
  <si>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</si>
  <si>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</si>
  <si>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</si>
  <si>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</si>
  <si>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</si>
  <si>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</si>
  <si>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</si>
  <si>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</si>
  <si>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</si>
  <si>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</si>
  <si>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</si>
  <si>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</si>
  <si>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</si>
  <si>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</si>
  <si>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</si>
  <si>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</si>
  <si>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</si>
  <si>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</si>
  <si>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</si>
  <si>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</si>
  <si>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</si>
  <si>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</si>
  <si>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</si>
  <si>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</si>
  <si>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</si>
  <si>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</si>
  <si>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</si>
  <si>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</si>
  <si>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</si>
  <si>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</si>
  <si>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</si>
  <si>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</si>
  <si>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</si>
  <si>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</si>
  <si>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</si>
  <si>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</si>
  <si>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</si>
  <si>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</si>
  <si>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</si>
  <si>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</si>
  <si>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</si>
  <si>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</si>
  <si>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</si>
  <si>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</si>
  <si>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</si>
  <si>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</si>
  <si>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</si>
  <si>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</si>
  <si>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</si>
  <si>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</si>
  <si>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</si>
  <si>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</si>
  <si>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</si>
  <si>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</si>
  <si>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</si>
  <si>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</si>
  <si>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</si>
  <si>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</si>
  <si>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</si>
  <si>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</si>
  <si>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</si>
  <si>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</si>
  <si>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</si>
  <si>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</si>
  <si>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</si>
  <si>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</si>
  <si>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</si>
  <si>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</si>
  <si>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</si>
  <si>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</si>
  <si>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</si>
  <si>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</si>
  <si>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</si>
  <si>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</si>
  <si>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</si>
  <si>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</si>
  <si>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</si>
  <si>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</si>
  <si>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</si>
  <si>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</si>
  <si>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</si>
  <si>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</si>
  <si>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</si>
  <si>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</si>
  <si>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</si>
  <si>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</si>
  <si>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</si>
  <si>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</si>
  <si>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</si>
  <si>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</si>
  <si>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</si>
  <si>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</si>
  <si>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</si>
  <si>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</si>
  <si>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</si>
  <si>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</si>
  <si>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</si>
  <si>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</si>
  <si>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</si>
  <si>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</si>
  <si>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</si>
  <si>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</si>
  <si>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</si>
  <si>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</si>
  <si>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</si>
  <si>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</si>
  <si>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</si>
  <si>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</si>
  <si>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</si>
  <si>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</si>
  <si>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</si>
  <si>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</si>
  <si>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</si>
  <si>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</si>
  <si>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</si>
  <si>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</si>
  <si>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</si>
  <si>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</si>
  <si>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</si>
  <si>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</si>
  <si>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</si>
  <si>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</si>
  <si>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</si>
  <si>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</si>
  <si>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</si>
  <si>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</si>
  <si>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</si>
  <si>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</si>
  <si>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</si>
  <si>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</si>
  <si>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</si>
  <si>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</si>
  <si>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</si>
  <si>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</si>
  <si>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</si>
  <si>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</si>
  <si>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</si>
  <si>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</si>
  <si>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</si>
  <si>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</si>
  <si>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</si>
  <si>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</si>
  <si>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</si>
  <si>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</si>
  <si>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</si>
  <si>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</si>
  <si>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</si>
  <si>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</si>
  <si>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</si>
  <si>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</si>
  <si>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</si>
  <si>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</si>
  <si>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</si>
  <si>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</si>
  <si>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</si>
  <si>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</si>
  <si>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</si>
  <si>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</si>
  <si>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</si>
  <si>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</si>
  <si>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</si>
  <si>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</si>
  <si>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</si>
  <si>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</si>
  <si>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</si>
  <si>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</si>
  <si>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</si>
  <si>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</si>
  <si>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</si>
  <si>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</si>
  <si>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</si>
  <si>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</si>
  <si>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</si>
  <si>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</si>
  <si>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</si>
  <si>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</si>
  <si>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</si>
  <si>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</si>
  <si>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</si>
  <si>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</si>
  <si>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</si>
  <si>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</si>
  <si>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</si>
  <si>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</si>
  <si>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</si>
  <si>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</si>
  <si>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</si>
  <si>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</si>
  <si>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</si>
  <si>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</si>
  <si>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</si>
  <si>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</si>
  <si>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</si>
  <si>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</si>
  <si>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</si>
  <si>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</si>
  <si>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</si>
  <si>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</si>
  <si>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</si>
  <si>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</si>
  <si>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</si>
  <si>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</si>
  <si>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</si>
  <si>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</si>
  <si>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</si>
  <si>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</si>
  <si>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</si>
  <si>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</si>
  <si>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</si>
  <si>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</si>
  <si>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</si>
  <si>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</si>
  <si>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</si>
  <si>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</si>
  <si>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</si>
  <si>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</si>
  <si>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</si>
  <si>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</si>
  <si>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</si>
  <si>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</si>
  <si>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</si>
  <si>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</si>
  <si>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</si>
  <si>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</si>
  <si>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</si>
  <si>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</si>
  <si>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</si>
  <si>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</si>
  <si>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</si>
  <si>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</si>
  <si>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</si>
  <si>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</si>
  <si>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</si>
  <si>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</si>
  <si>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</si>
  <si>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</si>
  <si>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</si>
  <si>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</si>
  <si>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</si>
  <si>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</si>
  <si>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</si>
  <si>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</si>
  <si>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</si>
  <si>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</si>
  <si>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</si>
  <si>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</si>
  <si>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</si>
  <si>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</si>
  <si>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</si>
  <si>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</si>
  <si>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</si>
  <si>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</si>
  <si>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</si>
  <si>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</si>
  <si>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</si>
  <si>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</si>
  <si>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</si>
  <si>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</si>
  <si>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</si>
  <si>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</si>
  <si>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</si>
  <si>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</si>
  <si>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</si>
  <si>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</si>
  <si>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</si>
  <si>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</si>
  <si>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</si>
  <si>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</si>
  <si>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</si>
  <si>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</si>
  <si>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</si>
  <si>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</si>
  <si>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</si>
  <si>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</si>
  <si>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</si>
  <si>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</si>
  <si>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</si>
  <si>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</si>
  <si>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</si>
  <si>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</si>
  <si>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</si>
  <si>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</si>
  <si>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</si>
  <si>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</si>
  <si>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</si>
  <si>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</si>
  <si>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</si>
  <si>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</si>
  <si>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</si>
  <si>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</si>
  <si>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</si>
  <si>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</si>
  <si>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</si>
  <si>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</si>
  <si>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</si>
  <si>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</si>
  <si>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</si>
  <si>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</si>
  <si>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</si>
  <si>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</si>
  <si>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</si>
  <si>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</si>
  <si>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</si>
  <si>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</si>
  <si>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</si>
  <si>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</si>
  <si>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</si>
  <si>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</si>
  <si>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</si>
  <si>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</si>
  <si>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</si>
  <si>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</si>
  <si>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</si>
  <si>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</si>
  <si>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</si>
  <si>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</si>
  <si>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</si>
  <si>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</si>
  <si>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</si>
  <si>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</si>
  <si>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</si>
  <si>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</si>
  <si>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</si>
  <si>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</si>
  <si>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</si>
  <si>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</si>
  <si>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</si>
  <si>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</si>
  <si>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</si>
  <si>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</si>
  <si>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</si>
  <si>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</si>
  <si>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</si>
  <si>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</si>
  <si>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</si>
  <si>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</si>
  <si>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</si>
  <si>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</si>
  <si>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</si>
  <si>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</si>
  <si>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</si>
  <si>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HR</t>
  </si>
  <si>
    <t>stanje na dan 31.03.2026</t>
  </si>
  <si>
    <t>u razdoblju 01.01.2026 do 31.03.2026</t>
  </si>
  <si>
    <t>u razdoblju 01.01.2026. do 31.03.2026.</t>
  </si>
  <si>
    <t>02015838</t>
  </si>
  <si>
    <t>060213634</t>
  </si>
  <si>
    <t>48594515409</t>
  </si>
  <si>
    <t>3983</t>
  </si>
  <si>
    <t>747800D0K38EVHMJ4H31</t>
  </si>
  <si>
    <t>HELIOS FAROS d.d.</t>
  </si>
  <si>
    <t>STARI GRAD</t>
  </si>
  <si>
    <t>NASELJE HELIOS 5</t>
  </si>
  <si>
    <t>info@heliosfaros.hr</t>
  </si>
  <si>
    <t>www.heliosfaros.hr</t>
  </si>
  <si>
    <t>Mario Jurić</t>
  </si>
  <si>
    <t>+385981642479</t>
  </si>
  <si>
    <t>mario.juric@heliosfaros.hr</t>
  </si>
  <si>
    <t>PricewaterhouseCoopers d.o.o.</t>
  </si>
  <si>
    <t>Siniša Dušić</t>
  </si>
  <si>
    <t>Obveznik: Helios Faros d.d.</t>
  </si>
  <si>
    <r>
      <t>I.</t>
    </r>
    <r>
      <rPr>
        <b/>
        <sz val="7"/>
        <rFont val="Times New Roman"/>
        <family val="1"/>
        <charset val="238"/>
      </rPr>
      <t xml:space="preserve">                </t>
    </r>
    <r>
      <rPr>
        <b/>
        <sz val="9"/>
        <rFont val="Arial"/>
        <family val="2"/>
        <charset val="238"/>
      </rPr>
      <t>INFORMACIJE O DRUŠTVU</t>
    </r>
  </si>
  <si>
    <t>Naziv društva:</t>
  </si>
  <si>
    <t>Adresa:</t>
  </si>
  <si>
    <t>Naselje Helios 5, 21460 Stari Grad</t>
  </si>
  <si>
    <t>OIB:</t>
  </si>
  <si>
    <t>Helios Faros d.d. je društvo registrirano u Starom Gradu na otoku Hvaru u Republici Hrvatskoj. Osnovne djelatnosti Društva su smještajne i ugostiteljske usluge. Društvo ima 623 smještajne jedinice u upotrebi (s 1.490 kreveta) u 4 različita profitna centra.</t>
  </si>
  <si>
    <t>Odlukom Trgovačkog suda u Splitu 11. veljače 2016. godine nad Društvom bio je otvoren stečajni postupak. 22. srpnja 2019. godine, a nakon promjene vlasničke strukture i plaćanjem obveza, dana 22. srpnja 2019. zaključen je stečajni postupak nad Društvom rješenjem Trgovačkog suda u Splitu St-9/2015-467 i od tada Društvom upravlja nova vlasnička struktura koja uvodi Društvo u značajan investicijski ciklus i rast poslovanja.</t>
  </si>
  <si>
    <t>Uprava i Nadzorni odbor</t>
  </si>
  <si>
    <t>Uprava:</t>
  </si>
  <si>
    <t xml:space="preserve">Mario Jurić, član Uprave </t>
  </si>
  <si>
    <t>Nadzorni odbor:</t>
  </si>
  <si>
    <t>Mirko Herceg, predsjednik nadzornog odbora</t>
  </si>
  <si>
    <t>Marko Čižmek, zamjenik predsjednika nadzornog odbora</t>
  </si>
  <si>
    <t>Mladen Markoč, član nadzornog odbora</t>
  </si>
  <si>
    <t xml:space="preserve">Ante Jelčić, član nadzornog odbora </t>
  </si>
  <si>
    <t>Vlasnička struktura</t>
  </si>
  <si>
    <t xml:space="preserve">Vlasnička struktura društva na dan: </t>
  </si>
  <si>
    <t>PBZ CO OMF - kategorija B</t>
  </si>
  <si>
    <t>Valamar Riviera d.d.</t>
  </si>
  <si>
    <t>Mali dioničari</t>
  </si>
  <si>
    <t>Ukupno</t>
  </si>
  <si>
    <r>
      <t>II.</t>
    </r>
    <r>
      <rPr>
        <b/>
        <sz val="7"/>
        <rFont val="Times New Roman"/>
        <family val="1"/>
        <charset val="238"/>
      </rPr>
      <t xml:space="preserve">               </t>
    </r>
    <r>
      <rPr>
        <b/>
        <sz val="9"/>
        <rFont val="Arial"/>
        <family val="2"/>
        <charset val="238"/>
      </rPr>
      <t xml:space="preserve">OSNOVE SASTAVLJANJA FINANCIJSKIH IZVJEŠTAJA </t>
    </r>
  </si>
  <si>
    <t xml:space="preserve">Financijski izvještaji Društva sastavljeni su sukladno Međunarodnim standardima financijskog izvještavanja koji su usvojeni od Europske unije („EU MSFI“ ili „MSFI“). </t>
  </si>
  <si>
    <t>Sastavljanje financijskih izvještaja sukladno Međunarodnim standardima financijskog izvještavanja koji su usvojeni od Europske unije zahtijeva upotrebu određenih ključnih računovodstvenih procjena. Također se od Uprave zahtijeva da se služi prosudbama u procesu primjene računovodstvenih politika Društva.</t>
  </si>
  <si>
    <r>
      <t>III.</t>
    </r>
    <r>
      <rPr>
        <b/>
        <sz val="7"/>
        <rFont val="Times New Roman"/>
        <family val="1"/>
        <charset val="238"/>
      </rPr>
      <t xml:space="preserve">             </t>
    </r>
    <r>
      <rPr>
        <b/>
        <sz val="9"/>
        <rFont val="Arial"/>
        <family val="2"/>
        <charset val="238"/>
      </rPr>
      <t>IZVJEŠĆE POSLOVODSTVA ZA POSLOVNO RAZDOBLJE</t>
    </r>
  </si>
  <si>
    <r>
      <t>a)</t>
    </r>
    <r>
      <rPr>
        <i/>
        <sz val="7"/>
        <rFont val="Times New Roman"/>
        <family val="1"/>
        <charset val="238"/>
      </rPr>
      <t xml:space="preserve">     </t>
    </r>
    <r>
      <rPr>
        <i/>
        <sz val="9"/>
        <rFont val="Arial"/>
        <family val="2"/>
        <charset val="238"/>
      </rPr>
      <t xml:space="preserve">Ekonomsko okruženje </t>
    </r>
  </si>
  <si>
    <t>Eskalacija sukoba na Bliskom istoku u ožujku 2026. unijela je dodatnu neizvjesnost u globalne makroekonomske izglede. Zbog rasta cijena energenata i poremećaja u opskrbi, HNB je revidirao projekcije gospodarskog rasta naniže, dok se očekivanja inflacije povećavaju.</t>
  </si>
  <si>
    <t>U hotelskom sektoru, nastavak inflatornih pritisaka i rastući troškovi rada zahtijevat će fokus na operativnu efikasnost i strateško upravljanje cijenama kako bi se očuvala profitabilnost u uvjetima povećanih ulaznih troškova.</t>
  </si>
  <si>
    <t>Uprava će pomno pratiti razvoj geopolitičke situacije i kretanje cijena energenata, prilagođavajući poslovne planove alternativnim scenarijima u slučaju dugotrajnijeg sukoba.</t>
  </si>
  <si>
    <r>
      <t>b)</t>
    </r>
    <r>
      <rPr>
        <i/>
        <sz val="7"/>
        <rFont val="Times New Roman"/>
        <family val="1"/>
        <charset val="238"/>
      </rPr>
      <t xml:space="preserve">     </t>
    </r>
    <r>
      <rPr>
        <i/>
        <sz val="9"/>
        <rFont val="Arial"/>
        <family val="2"/>
        <charset val="238"/>
      </rPr>
      <t>Kadrovska politika Društva</t>
    </r>
  </si>
  <si>
    <t xml:space="preserve">2026. godinu Društvo započinje sa 85 zaposlenih, a kvartal završava sa 87 zaposlenih radnika. </t>
  </si>
  <si>
    <t>Društvo je početkom 2026. godine usvojilo novu sistematizaciju i tarifni prilog s novim koeficijentima, čime se dodatno jamči konkurentnost, transparentnost i dugoročna stabilnost radne snage te se stvaraju preduvjeti za smanjenje fluktuacije i rizika nedostatka kadra.</t>
  </si>
  <si>
    <r>
      <t>c)</t>
    </r>
    <r>
      <rPr>
        <i/>
        <sz val="7"/>
        <rFont val="Times New Roman"/>
        <family val="1"/>
        <charset val="238"/>
      </rPr>
      <t xml:space="preserve">      </t>
    </r>
    <r>
      <rPr>
        <i/>
        <sz val="9"/>
        <rFont val="Arial"/>
        <family val="2"/>
        <charset val="238"/>
      </rPr>
      <t>Upravljanje investicijama</t>
    </r>
  </si>
  <si>
    <t>U razdoblju od 2020. do 2025. godine, Društvo je provelo intenzivan investicijski ciklus vrijedan nešto više od 50 milijuna eura, usmjeren na rast poslovanja i repozicioniranje Starog Grada na Hvaru prema održivom turizmu visoke dodane vrijednosti. </t>
  </si>
  <si>
    <t>U 2021. godini otvoren je prvi renovirani hotel, HVAR [PLACESHOTEL] by Valamar (***) te su okončana ulaganja u gradski restoran Vala, što je označilo početak nove faze razvoja.</t>
  </si>
  <si>
    <t>U narednim godinama su izvršena značajna ulaganja u ljetovalište Valamar Amicor Resort (****) koje je razvijeno sukladno najvišim standardima zelene gradnje u okviru međunarodnog certifikacijskog sustava DGNB Njemačkog saveza za održivu gradnju. Valamar Amicor Resort, prvo eko ljetovalište u Hrvatskoj, dobitnik je prestižnog zlatnog DGNB certifikata za održivu gradnju, čime je postao prvo takvo ljetovalište na hrvatskoj obali.</t>
  </si>
  <si>
    <t>Nakon tržišne stabilizacije novih proizvoda te u skladu sa inicijalnim razvojnim planom destinacije, Društvo trenutno radi na razvoju dodatnih projekata za aktivaciju nekomercijalnih zona te podizanje razine dodane vrijednosti postojećih komercijalnih objekata s naglaskom na hotel Arkada (**).</t>
  </si>
  <si>
    <r>
      <t>c)</t>
    </r>
    <r>
      <rPr>
        <i/>
        <sz val="7"/>
        <rFont val="Times New Roman"/>
        <family val="1"/>
        <charset val="238"/>
      </rPr>
      <t xml:space="preserve">      </t>
    </r>
    <r>
      <rPr>
        <i/>
        <sz val="9"/>
        <rFont val="Arial"/>
        <family val="2"/>
        <charset val="238"/>
      </rPr>
      <t>Ključni pokazatelji poslovanja u razdoblju izvještavanja</t>
    </r>
  </si>
  <si>
    <t>Ključni pokazatelji (iznosi u EUR)</t>
  </si>
  <si>
    <t>31.03.2025.</t>
  </si>
  <si>
    <t>31.03.2026.</t>
  </si>
  <si>
    <t>2025/2026</t>
  </si>
  <si>
    <t>Prihodi od prodaje</t>
  </si>
  <si>
    <t>EBITDA</t>
  </si>
  <si>
    <t>Prilagođena EBITDA*</t>
  </si>
  <si>
    <t xml:space="preserve">Rezultat prije poreza </t>
  </si>
  <si>
    <t xml:space="preserve">Zaposlenici (prosječan broj) </t>
  </si>
  <si>
    <t>Novčana ulaganja u materijalnu imovinu</t>
  </si>
  <si>
    <t>31.12.2025.</t>
  </si>
  <si>
    <t>Dugotrajna imovina</t>
  </si>
  <si>
    <t>Kratkotrajna imovina</t>
  </si>
  <si>
    <t>Dugoročne obveze</t>
  </si>
  <si>
    <t>Kratkoročne obveze</t>
  </si>
  <si>
    <t>Temeljni kapital</t>
  </si>
  <si>
    <r>
      <t>*</t>
    </r>
    <r>
      <rPr>
        <sz val="11"/>
        <rFont val="Calibri"/>
        <family val="2"/>
        <charset val="238"/>
      </rPr>
      <t xml:space="preserve"> </t>
    </r>
    <r>
      <rPr>
        <sz val="8"/>
        <rFont val="Calibri"/>
        <family val="2"/>
        <charset val="238"/>
      </rPr>
      <t xml:space="preserve">*Prilagođena EBITDA predstavlja pokazatelj EBITDA korigiran za otpise dugotrajne imovine, investicijskog sitnog inventara te ostale izvanredne prihode i rashode. </t>
    </r>
  </si>
  <si>
    <t xml:space="preserve">Društvo je u 2026. godini zadržalo jednak broj smještajnih jedinica kao u prethodnom razdoblju te nije bilo značajnih ulaganja s obzirom da je prva faza strateških ulaganja okončana te su nova ulaganja u pripremnoj fazi. </t>
  </si>
  <si>
    <t>Društvo je dana 27. listopada 2025. godine kao preuzimatelj sklopilo Ugovor o pripajanju 100% ovisnog društva Ecopulito d.o.o.  (pripojeno društvo) pri čemu neće doći do povećanja temeljnog kapitala Društva. Trgovački sud u Splitu je dana 27. ožujka 2026. donio rješenje poslovni broj Tt-26/641-2 kojim je u sudski registar upisana provedba statusne promjene pripajanja 100% ovisnog društva ECOPULITO društvo s ograničenom odgovornošću za usluge i trgovinu, Zagreb, Ulica Pere Budmanija 5, MBS: 080747672, OIB: 06286701582, društvu HELIOS FAROS d.d., Stari Grad, Naselje Helios 5, MBS: 060213634, OIB: 48594515409, kao društvu preuzimatelju kako je objavljeno na burzi dana 30.03.2026. Pripojeno društvo je prestalo postojati danom upisa pripajanja u sudski registar, a društvo Preuzimatelj je postalo univerzalni pravni sljednik.</t>
  </si>
  <si>
    <t xml:space="preserve">Budući da se radi o pripajanju društva pod potpunom kontrolom (100% udio), transakcija je evidentirana metodom prijenosa knjigovodstvenih vrijednosti. Imovina i obveze Pripojenog društva uključeni su u financijske izvještaje Preuzimatelja na dan 26.03.2026. godine. </t>
  </si>
  <si>
    <t>Pripojeno društvo nije poslovalo u prvom kvartalu i na dan 31.03.2026. ne postoji, stoga od prvog kvartala 2026. godine Društvo izrađuje isključivo nekonsolidirane financijske izvještaje jer nema drugih ovisnih i pridruženih društava.</t>
  </si>
  <si>
    <t>d)</t>
  </si>
  <si>
    <t>Ostali ključni događaji u 2026. godini (nastavak)</t>
  </si>
  <si>
    <t>Na dan pripajanja izvršena je eliminacija knjigovodstvene vrijednosti ulaganja Preuzimatelja u Pripojeno društvo u iznosu od 2.587.099,34 eura nasuprot preuzetoj neto imovini.</t>
  </si>
  <si>
    <t>U nastavku je prikazan sažeti pregled imovine i obveza Pripojenog društva koji su uključeni u bilancu Preuzimatelja (u EUR).</t>
  </si>
  <si>
    <t>Stavka</t>
  </si>
  <si>
    <t>Ecopulito 26.03.2026.</t>
  </si>
  <si>
    <t xml:space="preserve">Zemljište </t>
  </si>
  <si>
    <t>Potraživanja od države</t>
  </si>
  <si>
    <t>Novac u banci i blagajni</t>
  </si>
  <si>
    <t>Ukupno imovina</t>
  </si>
  <si>
    <t>Obveze za zajmove</t>
  </si>
  <si>
    <t>Ostale kratkoročne obveze</t>
  </si>
  <si>
    <t>Ukupno obveze</t>
  </si>
  <si>
    <t>Neto imovina</t>
  </si>
  <si>
    <t>Na dan pripajanja izvršena je eliminacija knjigovodstvene vrijednosti ulaganja Preuzimatelja u Pripojeno društvo u iznosu od 2.587.099,34 eura nasuprot preuzetoj neto imovini. Razlika između neto imovine pripojenog društva i knjigovodstvene vrijednosti udjela u iznosu 2.315.843,57 eura iskazana je kao povećanje prenesenih gubitaka. Pored toga, eliminirana su međusobna potraživanja i obveze temeljem zajma i kamate u iznosu od 39.225,42 eura.</t>
  </si>
  <si>
    <r>
      <t>IV.</t>
    </r>
    <r>
      <rPr>
        <b/>
        <sz val="7"/>
        <rFont val="Times New Roman"/>
        <family val="1"/>
        <charset val="238"/>
      </rPr>
      <t xml:space="preserve">             </t>
    </r>
    <r>
      <rPr>
        <b/>
        <sz val="9"/>
        <rFont val="Arial"/>
        <family val="2"/>
        <charset val="238"/>
      </rPr>
      <t>NEREVIDIRANE BILJEŠKE UZ FINANCIJSKE IZVJEŠTAJE ZA IZVJEŠTAJNO RAZDOBLJE</t>
    </r>
  </si>
  <si>
    <t>Imovina – u EUR</t>
  </si>
  <si>
    <t>Udio</t>
  </si>
  <si>
    <t>% promjena</t>
  </si>
  <si>
    <t>Nematerijalna imovina</t>
  </si>
  <si>
    <t>Nekretnine, oprema i ulaganja u nekretnine</t>
  </si>
  <si>
    <t>Ulaganja u povezana društva i depoziti</t>
  </si>
  <si>
    <t>-</t>
  </si>
  <si>
    <t xml:space="preserve">Ukupna dugotrajna imovina </t>
  </si>
  <si>
    <t>Zalihe</t>
  </si>
  <si>
    <t>Financijska imovina</t>
  </si>
  <si>
    <t>Potraživanja od kupaca, države i ostala potraživanja</t>
  </si>
  <si>
    <t>Novac i novčani ekvivalenti</t>
  </si>
  <si>
    <t>Plaćeni troškovi budućeg razdoblja</t>
  </si>
  <si>
    <t>Ukupna kratkotrajna imovina</t>
  </si>
  <si>
    <t xml:space="preserve">Ukupna imovina </t>
  </si>
  <si>
    <t xml:space="preserve">Komentar: </t>
  </si>
  <si>
    <r>
      <t>4.</t>
    </r>
    <r>
      <rPr>
        <sz val="7"/>
        <rFont val="Times New Roman"/>
        <family val="1"/>
        <charset val="238"/>
      </rPr>
      <t xml:space="preserve">      </t>
    </r>
    <r>
      <rPr>
        <sz val="9"/>
        <rFont val="Arial"/>
        <family val="2"/>
        <charset val="238"/>
      </rPr>
      <t>Vrijednost zaliha na datum bilance je povećana za 15%, najvećim dijelom s osnove nabavki zaliha za pripremu sezone.</t>
    </r>
  </si>
  <si>
    <t>Kapital i na dan izvještaja – u EUR</t>
  </si>
  <si>
    <t xml:space="preserve">Temeljni kapital </t>
  </si>
  <si>
    <t>Rezerve</t>
  </si>
  <si>
    <t>Akumulirani gubici</t>
  </si>
  <si>
    <t>Ukupno glavnica</t>
  </si>
  <si>
    <t>Obveze na dan izvještaja – u EUR</t>
  </si>
  <si>
    <t>Odgođena porezna obveza</t>
  </si>
  <si>
    <t>Obveze prema bankama</t>
  </si>
  <si>
    <t>Ostale dugoročne obveze</t>
  </si>
  <si>
    <t>Kratkoročne obveze prema bankama</t>
  </si>
  <si>
    <t>Obveze prema dobavljačima i obveze za predujmove</t>
  </si>
  <si>
    <t>Obveze prema zaposlenima</t>
  </si>
  <si>
    <t xml:space="preserve">Obveze za poreze, doprinose i slična davanja </t>
  </si>
  <si>
    <r>
      <t>1.</t>
    </r>
    <r>
      <rPr>
        <sz val="7"/>
        <rFont val="Times New Roman"/>
        <family val="1"/>
        <charset val="238"/>
      </rPr>
      <t xml:space="preserve">      </t>
    </r>
    <r>
      <rPr>
        <sz val="9"/>
        <rFont val="Arial"/>
        <family val="2"/>
        <charset val="238"/>
      </rPr>
      <t>Obveza prema bankama se odnosi na dugoročni kredit za investicije. U 2024. godini ugovorena je fiksna kamatna stopa a ciljem zaštite od kamatnih rizika. Kratkoročne obveze prema bankama odnose se na tekuće kamate i glavnicu pri čemu prve otplate glavnice kreću u drugoj polovici 2026. godine.</t>
    </r>
  </si>
  <si>
    <r>
      <t>2.</t>
    </r>
    <r>
      <rPr>
        <sz val="7"/>
        <rFont val="Times New Roman"/>
        <family val="1"/>
        <charset val="238"/>
      </rPr>
      <t xml:space="preserve">      </t>
    </r>
    <r>
      <rPr>
        <sz val="9"/>
        <rFont val="Arial"/>
        <family val="2"/>
        <charset val="238"/>
      </rPr>
      <t>Ostale dugoročne obveze predstavljaju obveze po najmovima odnosno pravima korištenja priznatim s osnove dobivene koncesije, najmova smještaja za zaposlenike i drugih najmova.</t>
    </r>
  </si>
  <si>
    <r>
      <t>5.</t>
    </r>
    <r>
      <rPr>
        <sz val="7"/>
        <rFont val="Times New Roman"/>
        <family val="1"/>
        <charset val="238"/>
      </rPr>
      <t xml:space="preserve">      </t>
    </r>
    <r>
      <rPr>
        <sz val="9"/>
        <rFont val="Arial"/>
        <family val="2"/>
        <charset val="238"/>
      </rPr>
      <t>Ostale kratkoročne obveze u glavnini se odnose na ostale obračunate troškove za koje do datuma izrade izvještaja nisu pristigli računi.</t>
    </r>
  </si>
  <si>
    <t>Poslovni prihodi – u EUR</t>
  </si>
  <si>
    <t>Poslovni prihodi</t>
  </si>
  <si>
    <t>Do 31.03.2025.</t>
  </si>
  <si>
    <t>Do 31.03.2026.</t>
  </si>
  <si>
    <t>Ostali poslovni prihodi</t>
  </si>
  <si>
    <t xml:space="preserve">Ukupno </t>
  </si>
  <si>
    <t>Poslovni rashodi – u EUR</t>
  </si>
  <si>
    <t xml:space="preserve">Poslovni rashodi </t>
  </si>
  <si>
    <t>Materijalni i vanjski troškovi</t>
  </si>
  <si>
    <t>Troškovi zaposlenih</t>
  </si>
  <si>
    <t>Amortizacija</t>
  </si>
  <si>
    <t>Ostali troškovi</t>
  </si>
  <si>
    <t>Ostali poslovni rashodi</t>
  </si>
  <si>
    <t>Poslovni rashodi</t>
  </si>
  <si>
    <t>Neto financijski prihodi / rashodi – u EUR</t>
  </si>
  <si>
    <t>Neto financijski prihodi/troškovi</t>
  </si>
  <si>
    <t>Financijski prihodi</t>
  </si>
  <si>
    <t>Financijski rashodi</t>
  </si>
  <si>
    <r>
      <t>2.</t>
    </r>
    <r>
      <rPr>
        <sz val="7"/>
        <rFont val="Times New Roman"/>
        <family val="1"/>
        <charset val="238"/>
      </rPr>
      <t xml:space="preserve">      </t>
    </r>
    <r>
      <rPr>
        <sz val="9"/>
        <rFont val="Arial"/>
        <family val="2"/>
        <charset val="238"/>
      </rPr>
      <t>Financijski rashodi se odnose na kamate s osnove investicijskog kredita. Društvo ima ugovorenu fiksnu kamatnu stopu zaduživanja.</t>
    </r>
  </si>
  <si>
    <r>
      <t>V.</t>
    </r>
    <r>
      <rPr>
        <b/>
        <sz val="7"/>
        <rFont val="Times New Roman"/>
        <family val="1"/>
        <charset val="238"/>
      </rPr>
      <t xml:space="preserve">              </t>
    </r>
    <r>
      <rPr>
        <b/>
        <sz val="9"/>
        <rFont val="Arial"/>
        <family val="2"/>
        <charset val="238"/>
      </rPr>
      <t>SAŽETAK ZNAČAJNIH RAČUNOVODSTVENIH POLITIKA</t>
    </r>
  </si>
  <si>
    <t>Slijedi prikaz značajnih računovodstvenih politika usvojenih za pripremu ovih financijskih izvještaja. Ove računovodstvene politike dosljedno su primjenjivane za sva razdoblja uključena u ove izvještaje i posljednje revidirane izvještaje, osim tamo gdje je drugačije navedeno.</t>
  </si>
  <si>
    <r>
      <t>1.</t>
    </r>
    <r>
      <rPr>
        <b/>
        <i/>
        <sz val="7"/>
        <rFont val="Times New Roman"/>
        <family val="1"/>
        <charset val="238"/>
      </rPr>
      <t xml:space="preserve">      </t>
    </r>
    <r>
      <rPr>
        <b/>
        <i/>
        <sz val="9"/>
        <rFont val="Arial"/>
        <family val="2"/>
        <charset val="238"/>
      </rPr>
      <t>Vremenska neograničenost poslovanja</t>
    </r>
  </si>
  <si>
    <t>Društvo je završilo stečajni postupak i restrukturiralo svoje financijske obveze. Kao dio financijskog restrukturiranja temeljni kapital je od 2019. godine do 31.12.2024. povećan uplatama u novcu za 55,90 milijuna eura u od čega je 20,43 milijuna eura uplaćeno u novcu do 31. prosinca 2020. godine. U 2021. godini je uplaćeno dodatnih 10,20 milijuna eura temeljem odluke Glavne skupštine te  je u 2022. godini uplaćeno dodatnih 17,2 milijuna eura kako bi Društvo izvršilo dodatne kapitalne investicije u turističke objekte odnosno provelo operativno restrukturiranje. Nastavak kapitalnih investicija u 2023. godini bio je popraćen dodatnom uplatom vlasnika u ukupnom iznosu od 8 milijuna eura te se nove investicije i rast poslovanja očekuju u narednim razdobljima.</t>
  </si>
  <si>
    <t>Dana 24. veljače 2022. godine, Rusija je započela invaziju velikih razmjera na Ukrajinu, što je označilo eskalaciju trenutnog rusko-ukrajinskog rata koji je započeo 2014. godine. U Ukrajini je još uvijek aktivno ratno stanje, ali Društvo trenutno nije značajno izloženo tržištima Ukrajine i Rusije dok se uspješno nosi sa globalnim porastom cijena.</t>
  </si>
  <si>
    <t>Uprava vjeruje da je vremenska neograničenost poslovanja odgovarajuća osnova za pripremu financijskih izvještaja Društva.</t>
  </si>
  <si>
    <r>
      <t>2.</t>
    </r>
    <r>
      <rPr>
        <b/>
        <i/>
        <sz val="7"/>
        <rFont val="Times New Roman"/>
        <family val="1"/>
        <charset val="238"/>
      </rPr>
      <t xml:space="preserve">      </t>
    </r>
    <r>
      <rPr>
        <b/>
        <i/>
        <sz val="9"/>
        <rFont val="Arial"/>
        <family val="2"/>
        <charset val="238"/>
      </rPr>
      <t>Nekretnine, postrojenja i oprema</t>
    </r>
  </si>
  <si>
    <t>Nekretnine, postrojenja i oprema iskazani su po povijesnom trošku odnosno pretpostavljenoj nabavnoj vrijednosti umanjenom za akumuliranu amortizaciju i umanjenje vrijednosti, ako je potrebno. Povijesni trošak uključuje trošak koji je izravno povezan sa stjecanjem imovine. Naknadni izdaci uključuju se u knjigovodstvenu vrijednost imovine ili se, po potrebi, priznaju kao zasebna imovina samo ako će Društvo imati buduće ekonomske koristi od spomenute imovine, te ako se trošak imovine može pouzdano mjeriti. Svi ostali troškovi investicijskog i tekućeg održavanja terete izvještaj o sveobuhvatnoj dobiti u razdoblju u kojem su nastali. Trošak zamjene većih dijelova stavki nekretnina, postrojenja i opreme se kapitalizira, a knjigovodstvena vrijednost zamijenjenih dijelova se prestaje priznavati.</t>
  </si>
  <si>
    <t>Zemljišta i investicije u tijeku se ne amortiziraju. Preostali životni vijek imovine je kako slijedi:</t>
  </si>
  <si>
    <t xml:space="preserve">Građevinski objekti i pripadajuća infrastruktura </t>
  </si>
  <si>
    <t>10-40 godina</t>
  </si>
  <si>
    <t>Alati, pogonski inventar i ostala imovina</t>
  </si>
  <si>
    <t>2-10 godina</t>
  </si>
  <si>
    <t xml:space="preserve">Amortizacija se obračunava za svako sredstvo sve do potpune amortizacije sredstva. Korisni vijek imovine se pregledava na svaki datum izvještavanja i po potrebi usklađuje. U slučaju da je knjigovodstveni iznos imovine veći od procijenjenog nadoknadivog iznosa, razlika se otpisuje do nadoknadivog iznosa. </t>
  </si>
  <si>
    <t>Zemljište i imovina u pripremi se ne amortiziraju.</t>
  </si>
  <si>
    <t>Ulaganja u nekretnine</t>
  </si>
  <si>
    <t>Ulaganja u građevinske objekte u svrhu zarade prihoda od najma ili zbog porasta vrijednosti imovine klasificirana su kao ulaganja u nekretnine.</t>
  </si>
  <si>
    <t>Ulaganja u nekretnine iskazuju se po trošku nabave, umanjenom za akumuliranu amortizaciju i umanjenje vrijednosti. Ulaganja u nekretnine obuhvaćaju ulaganja Društva i Grupe u nekretnine s namjerom ostvarivanja zarade od najamnine ili porasta tržišne vrijednosti, ali ne i ona ulaganja namijenjena prodaji u sklopu redovnog poslovanja ili u administrativne svrhe. Sva ulaganja u nekretnine, osim imovine u pripremi, amortiziraju se linearnom metodom po propisanim stopama koje trošak nabave otpisuju tijekom procijenjenog korisnog vijeka upotrebe imovine.</t>
  </si>
  <si>
    <t>Korisni vijek imovine i ostatak vrijednosti pregledavaju se, i prilagođavaju, na svaki datum izvještavanja. Prijenosi se vrše s i na ulaganja u nekretnine, kada dođe do promjene u upotrebi, što se očituje prekidom ili početkom korištenja vlasnika. Ulaganja u nekretnine prestaju se priznavati kada je imovina bilo uklonjena ili trajno povučena iz upotrebe ili se ne očekuju buduće ekonomske koristi od korištenja. Dobici i gubici od povlačenja ili otuđenja priznaju se u dobit ili gubitak u godini otuđenja</t>
  </si>
  <si>
    <r>
      <t>2.1</t>
    </r>
    <r>
      <rPr>
        <b/>
        <i/>
        <sz val="7"/>
        <rFont val="Times New Roman"/>
        <family val="1"/>
        <charset val="238"/>
      </rPr>
      <t xml:space="preserve">   </t>
    </r>
    <r>
      <rPr>
        <b/>
        <i/>
        <sz val="9"/>
        <rFont val="Arial"/>
        <family val="2"/>
        <charset val="238"/>
      </rPr>
      <t>Umanjenje vrijednosti ulaganja u nekretnine, nekretnine, postrojenja i opreme</t>
    </r>
  </si>
  <si>
    <t>Knjigovodstvena vrijednost dugotrajne materijalne i nematerijalne imovine Društva pregledava se na svaki datum bilance kako bi se utvrdilo postoje li indikacije za umanjenje vrijednosti. Ukoliko postoje takve indikacije, procjenjuje se nadoknadivi iznos imovine.</t>
  </si>
  <si>
    <t>Gubitak od umanjenja vrijednosti se priznaje kada knjigovodstvena vrijednost imovine ili jedinice koja generira novac premašuje njezin nadoknadivi iznos. Jedinica koja generira novac je najmanja prepoznata grupa imovine koja generira novčane tokove, a koji se mogu zasebno identificirati od onih za drugu imovinu i grupe imovine. Ukoliko na generiranje novčanih tijekova grupe imovine utječe rad drugih grupa imovine, ona će se smatrati zasebnom grupom ukoliko se kao takva može izdvojeno prodati na tržištu. Gubici od umanjenja vrijednosti priznaju se u izvještaju o sveobuhvatnoj dobiti. Nadoknadiva vrijednost imovine ili jedinice koja generira novac je vrijednost imovine u upotrebi ili fer vrijednost umanjena za troškove prodaje, ovisno o tome koja je viša. U procjenjivanju vrijednosti u upotrebi, sadašnja vrijednost procijenjenih budućih novčanih tokova izračunava se upotrebom diskontne stope prije oporezivanja koja odražava procjenu vremenske vrijednosti novca na tržištu i rizik specifičan za tu imovinu.</t>
  </si>
  <si>
    <t>Umanjenja vrijednosti priznata u prethodnim razdobljima provjeravaju se na svaki datum bilance kako bi se utvrdila mogućnost da su se gubici smanjili ili da više ne postoje. Gubitak od umanjenja vrijednosti se smanjuje najviše do iznosa koji ne prelazi knjigovodstvenu vrijednost koja bi bila utvrđena, uzimajući u obzir amortizaciju, da gubitak od umanjenja vrijednosti nije bio priznat.</t>
  </si>
  <si>
    <r>
      <t>3.</t>
    </r>
    <r>
      <rPr>
        <b/>
        <i/>
        <sz val="7"/>
        <rFont val="Times New Roman"/>
        <family val="1"/>
        <charset val="238"/>
      </rPr>
      <t xml:space="preserve">      </t>
    </r>
    <r>
      <rPr>
        <b/>
        <i/>
        <sz val="9"/>
        <rFont val="Arial"/>
        <family val="2"/>
        <charset val="238"/>
      </rPr>
      <t>Financijski instrumenti</t>
    </r>
  </si>
  <si>
    <r>
      <t>3.1.</t>
    </r>
    <r>
      <rPr>
        <b/>
        <sz val="7"/>
        <rFont val="Times New Roman"/>
        <family val="1"/>
        <charset val="238"/>
      </rPr>
      <t xml:space="preserve">           </t>
    </r>
    <r>
      <rPr>
        <b/>
        <sz val="9"/>
        <rFont val="Arial"/>
        <family val="2"/>
        <charset val="238"/>
      </rPr>
      <t>Financijska imovina</t>
    </r>
  </si>
  <si>
    <t>Potraživanja od kupaca početno se priznaju u trenutku nastanka. Sva ostala financijska imovina početno se priznaje kada Društvo postane stranka ugovornih odredbi financijskog instrumenta. Financijska imovina (osim ako se radi o potraživanju od kupaca bez značajne financijske komponente) početno se mjeri po fer vrijednosti uvećanoj, ukoliko se radi o instrumentu koji nije iskazan po FVRDG, za transakcijske troškove koji se mogu izravno pripisati stjecanju ili izdavanju predmetnog instrumenta. Potraživanje od kupaca bez značajne komponente financiranja početno se mjeri po transakcijskoj cijeni.</t>
  </si>
  <si>
    <t xml:space="preserve">Pri početnom priznavanju, financijska se imovina klasificira kao ona koja se mjeri po: </t>
  </si>
  <si>
    <r>
      <t>§</t>
    </r>
    <r>
      <rPr>
        <sz val="7"/>
        <rFont val="Times New Roman"/>
        <family val="1"/>
        <charset val="238"/>
      </rPr>
      <t xml:space="preserve">  </t>
    </r>
    <r>
      <rPr>
        <sz val="9"/>
        <rFont val="Arial"/>
        <family val="2"/>
        <charset val="238"/>
      </rPr>
      <t>amortiziranom trošku;</t>
    </r>
  </si>
  <si>
    <r>
      <t>§</t>
    </r>
    <r>
      <rPr>
        <sz val="7"/>
        <rFont val="Times New Roman"/>
        <family val="1"/>
        <charset val="238"/>
      </rPr>
      <t xml:space="preserve">  </t>
    </r>
    <r>
      <rPr>
        <sz val="9"/>
        <rFont val="Arial"/>
        <family val="2"/>
        <charset val="238"/>
      </rPr>
      <t>FVOSD (fer vrijednost kroz ostalu sveobuhvatnu dobit) – dužnička ulaganja;</t>
    </r>
  </si>
  <si>
    <r>
      <t>§</t>
    </r>
    <r>
      <rPr>
        <sz val="7"/>
        <rFont val="Times New Roman"/>
        <family val="1"/>
        <charset val="238"/>
      </rPr>
      <t xml:space="preserve">  </t>
    </r>
    <r>
      <rPr>
        <sz val="9"/>
        <rFont val="Arial"/>
        <family val="2"/>
        <charset val="238"/>
      </rPr>
      <t>FVOSD – ulaganje u vlasničke instrumente;</t>
    </r>
  </si>
  <si>
    <r>
      <t>§</t>
    </r>
    <r>
      <rPr>
        <sz val="7"/>
        <rFont val="Times New Roman"/>
        <family val="1"/>
        <charset val="238"/>
      </rPr>
      <t xml:space="preserve">  </t>
    </r>
    <r>
      <rPr>
        <sz val="9"/>
        <rFont val="Arial"/>
        <family val="2"/>
        <charset val="238"/>
      </rPr>
      <t>ili FVRDG (fer vrijednost kroz račun dobiti i gubitka).</t>
    </r>
  </si>
  <si>
    <t xml:space="preserve">Financijska se imovina ne reklasificira nakon početnog priznavanja, osim ako Društvo ne promijeni svoj poslovni model za upravljanje financijskom imovinom u kojem slučaju se financijska imovina reklasificira od prvog dana prvog izvještajnog razdoblja koje slijedi nakon promjene poslovnog modela. </t>
  </si>
  <si>
    <t>Financijska imovina mjeri se po amortiziranom trošku ako ispunjava sljedeće uvjete i ako nije klasificirana kao mjerena po FVRDG:</t>
  </si>
  <si>
    <r>
      <t>§</t>
    </r>
    <r>
      <rPr>
        <sz val="7"/>
        <rFont val="Times New Roman"/>
        <family val="1"/>
        <charset val="238"/>
      </rPr>
      <t xml:space="preserve">  </t>
    </r>
    <r>
      <rPr>
        <sz val="9"/>
        <rFont val="Arial"/>
        <family val="2"/>
        <charset val="238"/>
      </rPr>
      <t>drži se u sklopu poslovnog modela čiji je cilj naplata ugovornih novčanih tokova; i</t>
    </r>
  </si>
  <si>
    <r>
      <t>§</t>
    </r>
    <r>
      <rPr>
        <sz val="7"/>
        <rFont val="Times New Roman"/>
        <family val="1"/>
        <charset val="238"/>
      </rPr>
      <t xml:space="preserve">  </t>
    </r>
    <r>
      <rPr>
        <sz val="9"/>
        <rFont val="Arial"/>
        <family val="2"/>
        <charset val="238"/>
      </rPr>
      <t>ugovorni uvjeti navedenog instrumenta na određene datume dovode do novčanih priljeva koji predstavljaju isključivo plaćanje glavnice i kamate na neotplaćeni dio glavnice.</t>
    </r>
  </si>
  <si>
    <t>Sva financijska imovina koja nije klasificirana kao financijska imovina mjerena po amortiziranom trošku ili po FVOSD kako je gore opisano, mjeri se po FVRDG. Prilikom početnog priznavanja Društvo može neopozivo klasificirati financijsku imovinu koja inače ispunjava zahtjeve za mjerenje po amortiziranom trošku ili po FVOSD kao imovinu mjerenu po FVRDG ukoliko takvo klasificiranje eliminira ili značajno smanjuje računovodstvenu neusklađenost koja bi inače nastala.  Zajmovi i potraživanja koji čine glavninu financijske imovine Društva drže se u sklopu poslovnog modela za držanje do naplate</t>
  </si>
  <si>
    <t xml:space="preserve">Procjena predstavljaju li ugovoreni novčani tokovi isključivo otplate glavnice i kamate </t>
  </si>
  <si>
    <t>U svrhu ove procjene koja je relevantna za potrebe klasifikacije financijske imovine po amortiziranom trošku, 'glavnica' se definira kao fer vrijednost financijske imovine pri početnom priznavanju. 'Kamata' se definira kao naknada za vremensku vrijednost novca, kreditni rizik povezan s vremenskim periodom kojem se otplaćuje preostali dio glavnice te ostale osnovne rizike i troškove kreditiranja (npr. rizik likvidnosti i administrativni troškovi), kao i za profitnu maržu.</t>
  </si>
  <si>
    <t>Struktura financijske imovine Društva jednostavna je te se prvenstveno odnosi na potraživanja od kupaca, dane kredite te kratkoročne depozite u bankama. Navedeno olakšava i minimizira kompleksnost procjene zadovoljava li navedena financijska imovina kriterij ‘plaćanja isključivo glavnice i kamata'. Nadalje, Društvo nema uspostavljene zasebne poslovne modele za upravljanje financijskom imovinom na način koji to definira MSFI 9 budući da se njome zbog jednostavnosti upravlja u sklopu redovnog poslovanja.</t>
  </si>
  <si>
    <t>Društvo prestaje priznavati financijsku imovinu pri isteku ugovornih prava vezanih uz novčane tokove iz te financijske imovine ili pri prijenosu prava na ugovorne novčane tokove u transakciji u kojoj se prenose svi rizici i koristi od vlasništva financijske imovine ili u kojoj Društvo niti prenosi niti zadržava rizike i koriste od vlasništva, ali ne zadržava kontrolu nad financijskom imovinom. Kada Društvo obavlja transakcije u kojima prenosi financijsku imovinu priznatu u svom izvještaju o financijskom položaju, ali zadržava sve ili gotovo sve rizike i koristi koji proizlaze iz prenesene imovine, takva prenesena imovina ne prestaje se priznavati.</t>
  </si>
  <si>
    <t xml:space="preserve">Društvo priznaje rezerviranja za gubitke po financijskoj imovini jednake očekivanim kreditnim gubicima („OKG“) kroz čitavo trajanje ekonomskog vijeka imovine. </t>
  </si>
  <si>
    <t xml:space="preserve">Rezerviranja za OKG-ove vezano uz potraživanja od kupaca uvijek se mjere u iznosu ukupnih OKG-ova kroz čitavo trajanje ekonomskog vijeka te imovine. </t>
  </si>
  <si>
    <t xml:space="preserve">Prilikom utvrđivanja je li se kreditni rizik financijske imovine značajno povećao od početnog priznavanja i prilikom procjene OKG-ova, Društvo razmatra razumne i činjenične informacije koje su relevantne i dostupne bez dodatnih troškova ili napora. To uključuje kvantitativne i kvalitativne informacije i analize zasnovane na povijesnom iskustvu Društva i informiranoj procjeni kreditne sposobnosti dužnika te uključuje informacije o budućnosti. </t>
  </si>
  <si>
    <t xml:space="preserve">Društvo u pravilu smatra da je kreditni rizik financijske imovine znatno porastao ako je proteklo više od 90 dana od njenog dana dospijeća te u pravilu smatra da financijska imovina nije nadoknadiva ako nije vjerojatno da će dužnik otplatiti svoje obveze prema Društvu bez da pokretanje radnji poput iskorištenja sredstava osiguranja (ako postoje) postane nužnim ili ako financijska imovina ostane nepodmirena duže od 365 dana od dana dospijeća. </t>
  </si>
  <si>
    <t xml:space="preserve">Ukupni OKG-ovi koji se očekuju kroz čitavo trajanje ekonomskog vijeka imovine („životni OKG-ovi“) su OKG-ovi koji proizlaze iz svih mogućih nepredviđenih događaja tijekom očekivanog vijeka trajanja financijskog instrumenta. </t>
  </si>
  <si>
    <t xml:space="preserve">Dvanaestomjesečni OKG-ovi su dio OKG-ova koji proizlaze iz slučajeva neplaćanja koji su mogući unutar 12 mjeseci nakon datuma izvještavanja (ili unutar kraćeg razdoblja ako je očekivani vijek trajanja instrumenta kraći od 12 mjeseci). </t>
  </si>
  <si>
    <t>Maksimalno razdoblje koje se uzima u obzir prilikom procjene OKG-ova je maksimalno ugovoreno razdoblje tijekom kojega je Društvo izloženo kreditnom riziku.</t>
  </si>
  <si>
    <t xml:space="preserve">Mjerenje očekivanih kreditnih gubitaka </t>
  </si>
  <si>
    <t>OKG-ovi predstavljaju procjenu kreditnih gubitaka koja je ponderirana vjerojatnostima. Kreditni gubici mjere se kao sadašnja vrijednost svih novčanih manjkova (tj. razlike između novčanih tijekova na koje Društvo ima pravo u skladu s ugovorom i novčanih tokova koje Društvo očekuje da će stvarno primiti).</t>
  </si>
  <si>
    <t>OKG-ovi se diskontiraju po efektivnoj kamatnoj stopi predmetne financijske imovine.</t>
  </si>
  <si>
    <t xml:space="preserve">Kreditno umanjena financijska imovina </t>
  </si>
  <si>
    <t xml:space="preserve">Na svaki datum izvještavanja Društvo procjenjuje ukoliko postoje osnove za kreditno umanjenje financijske imovine. Financijska imovina kreditno je umanjena kada nastane jedan ili više događaja koji imaju štetan utjecaj na procijenjene buduće novčane tijekove od te financijske imovine.  </t>
  </si>
  <si>
    <t>Primjeri dokaza da je potrebno kreditno umanjenje financijske imovine uključuju sljedeće:</t>
  </si>
  <si>
    <r>
      <t>§</t>
    </r>
    <r>
      <rPr>
        <sz val="7"/>
        <rFont val="Times New Roman"/>
        <family val="1"/>
        <charset val="238"/>
      </rPr>
      <t xml:space="preserve">  </t>
    </r>
    <r>
      <rPr>
        <sz val="9"/>
        <rFont val="Arial"/>
        <family val="2"/>
        <charset val="238"/>
      </rPr>
      <t>značajne financijske poteškoće dužnika ili izdavatelja;</t>
    </r>
  </si>
  <si>
    <r>
      <t>§</t>
    </r>
    <r>
      <rPr>
        <sz val="7"/>
        <rFont val="Times New Roman"/>
        <family val="1"/>
        <charset val="238"/>
      </rPr>
      <t xml:space="preserve">  </t>
    </r>
    <r>
      <rPr>
        <sz val="9"/>
        <rFont val="Arial"/>
        <family val="2"/>
        <charset val="238"/>
      </rPr>
      <t>kršenje ugovora kao što je kašnjenje u plaćanju obveza;</t>
    </r>
  </si>
  <si>
    <r>
      <t>§</t>
    </r>
    <r>
      <rPr>
        <sz val="7"/>
        <rFont val="Times New Roman"/>
        <family val="1"/>
        <charset val="238"/>
      </rPr>
      <t xml:space="preserve">  </t>
    </r>
    <r>
      <rPr>
        <sz val="9"/>
        <rFont val="Arial"/>
        <family val="2"/>
        <charset val="238"/>
      </rPr>
      <t>vjerojatnost da će dužnik ući u stečaj ili drugu oblik financijske reorganizacije; ili</t>
    </r>
  </si>
  <si>
    <r>
      <t>§</t>
    </r>
    <r>
      <rPr>
        <sz val="7"/>
        <rFont val="Times New Roman"/>
        <family val="1"/>
        <charset val="238"/>
      </rPr>
      <t xml:space="preserve">  </t>
    </r>
    <r>
      <rPr>
        <sz val="9"/>
        <rFont val="Arial"/>
        <family val="2"/>
        <charset val="238"/>
      </rPr>
      <t>nestanak aktivnog tržišta za određenu vrijednosnicu uslijed financijskih poteškoća.</t>
    </r>
  </si>
  <si>
    <r>
      <t>3.2.</t>
    </r>
    <r>
      <rPr>
        <b/>
        <sz val="7"/>
        <rFont val="Times New Roman"/>
        <family val="1"/>
        <charset val="238"/>
      </rPr>
      <t xml:space="preserve">           </t>
    </r>
    <r>
      <rPr>
        <b/>
        <sz val="9"/>
        <rFont val="Arial"/>
        <family val="2"/>
        <charset val="238"/>
      </rPr>
      <t>Financijske obveze</t>
    </r>
  </si>
  <si>
    <t xml:space="preserve">Financijske obveze početno se priznaju kada Društvo postane stranka ugovornih odredbi financijskog instrumenta. Financijska obveza početno se mjeri po fer vrijednosti uvećanoj, ukoliko se radi o instrumentu koji nije iskazan po FVRDG, za transakcijske troškove koji se mogu izravno pripisati stjecanju ili izdavanju predmetnog instrumenta.  </t>
  </si>
  <si>
    <t>Financijske obveze mjere se po amortiziranom trošku ili FVRDG. Financijska obveza klasificira se kao mjerena po FVRDG ako je klasificirana kao namijenjena trgovanju, ako je derivativna ili ako je klasificirana kao mjerena po FVRDG pri početnom priznavanju. Financijske obveze po FVRDG mjere se po fer vrijednosti, a neto dobici i gubici, uključujući sve rashode od kamata, priznaju se unutar dobiti ili gubitka. Ostale financijske obveze naknadno se mjere po amortiziranom trošku primjenom metode efektivne kamatne stope. Rashodi od kamata i negativne tečajne razlike priznaju se unutar dobiti ili gubitka. Svi dobici ili gubici kod prestanka priznavanja također se priznaju unutar dobiti ili gubitka.</t>
  </si>
  <si>
    <t xml:space="preserve">Društvo prestaje priznavati financijsku obvezu kada se ugovorne obveze isplate, otkažu ili isteknu. Društvo također prestaje priznavati financijsku obvezu kada se izmijene ugovorne odredbe, a novčani tok promijenjene obveze je značajno drugačiji od inicijalnog, pri čemu se nova financijska obveza temeljena na izmijenjenim uvjetima priznaje po fer vrijednosti. </t>
  </si>
  <si>
    <t>Prilikom prestanka priznavanja financijske obveze, razlike između knjigovodstvene vrijednosti i plaćene naknade (uključujući i svu prenesenu nenovčanu imovinu ili prihvaćene obveze) priznaje se u računu dobiti i gubitka.</t>
  </si>
  <si>
    <t xml:space="preserve">Zalihe hrane i pića i trgovačke robe iskazuju se po trošku nabave ili neto ostvarivoj vrijednosti, ovisno o tome koja je niža. Trošak se određuje po metodi ponderiranih prosječnih cijena. Neto ostvariva vrijednost predstavlja procjenu prodajne cijene u redovnom tijeku poslovanja umanjenu za varijabilne troškove prodaje. </t>
  </si>
  <si>
    <t xml:space="preserve">Potraživanja od kupaca </t>
  </si>
  <si>
    <t>Potraživanja od kupaca su iznosi koji se odnose na prodane usluge obavljene u redovnom poslovanju. Ako se naplata očekuje unutar godine dana, potraživanje se prikazuje unutar kratkotrajne imovine, a ako ne, onda se potraživanje prikazuje unutar dugotrajne imovine. Potraživanja od kupaca početno se priznaju po fer vrijednosti, a naknadno se mjere po amortiziranom trošku uporabom metode efektivne kamatne stope, umanjena za ispravak vrijednosti.</t>
  </si>
  <si>
    <t>Novac i novčani ekvivalenti sastoje se od novca na računima u bankama i sličnim institucijama i gotovog novca u blagajnama, depozita kod banaka po viđenju i ostalih kratkotrajno visoko likvidnih instrumenata s rokovima naplate do tri mjeseca ili kraće.</t>
  </si>
  <si>
    <t>Najmovi i prava korištenja</t>
  </si>
  <si>
    <t>Grupa i Društvo kao najmodavac</t>
  </si>
  <si>
    <t xml:space="preserve">Grupa i Društvo su dali u najam vlastite nekretnine i imovinu za koju ima pravo na upotrebu. Društvo je klasificiralo takve najmove kao poslovne najmove. Najmovi u kojima Grupa i Društvo ne prenose suštinski sve rizike i koristi povezane s vlasništvom nad imovinom klasificiraju se kao operativni najmovi. Prihodi od najma obračunavaju se linearno sukladno uvjetima najma i uključuju se u prihod u sklopu izvještaja o sveobuhvatnoj dobiti zbog njegove operativne prirode.  </t>
  </si>
  <si>
    <t>Grupa i Društvo kao najmoprimac</t>
  </si>
  <si>
    <t>Imovina nabavljena prema uvjetima financijskog najma evidentira se prema sadašnjim vrijednostima minimalnih plaćanja obračunanih diskontnom stopom sadržanom u najmu ili kamatnom stopom koju bi najmoprimac morao platiti za sličan najam ili pri posudbi novca za nabavu te imovine.</t>
  </si>
  <si>
    <t>Imovina nabavljena prema uvjetima poslovnog najma priznati će se u poslovnim knjigama kao imovina s pravom korištenja za sve najmove, osim onih koji se smatraju kratkoročnim i najmovima male vrijednosti i obveza po osnovi najma, a prestati će ih priznavati prilikom isteka ili prekida ugovora o najmu.</t>
  </si>
  <si>
    <t>Sva plaćanja povezana s kratkoročnim najmovima (do 12 mjeseci) i najmovima čiji je predmet imovina male vrijednosti (primjerice najam laptopa, printera, manjeg uredskog namještaja, telefonskih uređaja i sl.), osim ako najmoprimac imovinu male vrijednosti daje naknadno u podnajam, priznaju se kao rashod tijekom trajanja najma na proporcionalnoj osnovi</t>
  </si>
  <si>
    <t>Priznavanje prihoda</t>
  </si>
  <si>
    <t>MSFI 15 uspostavlja sveobuhvatan okvir za utvrđivanje da li se, kada i koliko prihoda priznaje. Prema MSFI-ju 15, prihodi se priznaju na način koji prikazuje obrazac prijenosa robe i usluga kupcima. Priznati iznos treba odražavati iznos na koji subjekt očekuje da će imati pravo u zamjenu za te proizvode i usluge.</t>
  </si>
  <si>
    <t>Društvo ostvaruje prihod prvenstveno od usluga smještaja. Navedene usluge pružaju se temeljem sklopljenih ugovora s fiksnom cijenom. Prihodi od izvršenih hotelsko-turističkih usluga priznaju se u razdoblju u kojem su usluge obavljene („over the time“).</t>
  </si>
  <si>
    <t xml:space="preserve">Društvo nudi hranu i piće u hotelskim restoranima, gostima hotela i ostalim gostima. Prihodi se priznaju u trenutku kada su usluge pružene. </t>
  </si>
  <si>
    <r>
      <t>VI.</t>
    </r>
    <r>
      <rPr>
        <b/>
        <sz val="7"/>
        <rFont val="Times New Roman"/>
        <family val="1"/>
        <charset val="238"/>
      </rPr>
      <t xml:space="preserve">             </t>
    </r>
    <r>
      <rPr>
        <b/>
        <sz val="9"/>
        <rFont val="Arial"/>
        <family val="2"/>
        <charset val="238"/>
      </rPr>
      <t xml:space="preserve">IZLOŽENOST DRUŠTVA RIZICIMA </t>
    </r>
  </si>
  <si>
    <t xml:space="preserve">Društvo Helios Faros d.d. izloženo je različitim rizicima koji su uobičajeni za turističku djelatnost, a rezultat su utjecaja kretanja na tržištu turističkih usluga. Proces upravljanja rizicima u Društvu podrazumijeva identifikaciju potencijalnih događaja, učinaka i posljedica s kojima se Društvo može suočiti u budućnosti te pravovremeno poduzimanje mjera kako bi se ti rizici minimalizirali, a time i mogući nepovoljni učinci izbjegli, odnosno smanjili. </t>
  </si>
  <si>
    <t>Pravovremeno uočiti ključne rizike i poduzeti odgovarajuće kontrolne aktivnosti znači izbjeći one financijske učinke koji će se nužno javiti u procesu rješavanja posljedica takvih događaja, ali i izbjegla negativna reputacija zbog propusta u poslovanju.  Učinkovito upravljanje rizicima omogućava donošenje kvalitetnijih odluka, bolje planiranje i optimiziranje raspoloživih sredstava, bavljenje prioritetima te izbjegavanje budućih problema koje se mogu pojaviti u poslovanju.</t>
  </si>
  <si>
    <t>Globalni rizici</t>
  </si>
  <si>
    <t xml:space="preserve">Makroekonomska kretanja u Republici Hrvatskoj i u emitivnim stranim tržištima te općenito kretanje cijena roba i usluga te energenata mogu imati značajan utjecaj na konkurentnost turizma i turističku potražnju te dolaske stranih gostiju. </t>
  </si>
  <si>
    <t>Rizik turističke djelatnosti</t>
  </si>
  <si>
    <t>Rizik konkurentnosti</t>
  </si>
  <si>
    <t>Ovaj rizik izuzetno je značajan u grani gospodarstva u kojoj Društvo djeluje. Društvo mu je značajno izloženo zbog aktualnog stanja turističkih objekata i višegodišnjih faza investicije.  Kako bi se minimizirao ovaj rizik Društvo ulaže značajne napore na podizanje kvalitete destinacije i uvođenje novih atrakcija kroz brandove te pojedinih ciljanih pogodnosti za goste.</t>
  </si>
  <si>
    <t>Regulatorni rizici - rizik promjene propisa</t>
  </si>
  <si>
    <t>Ovaj rizik predstavlja vjerojatnost promjene poreznih propisa, poreznih stopa ili promjene predmeta oporezivanja, propisa vezanih uz izgradnju te drugih propisa. Ovaj rizik je vrlo značajan obzirom na velika ulaganja u materijalnu imovinu i rastuće troškove zaposlenih jer može imati negativan utjecaj na profitabilnost poslovanja.</t>
  </si>
  <si>
    <t>Operativni rizici</t>
  </si>
  <si>
    <t>Ovo su rizici direktnog ili indirektnog gubitka uslijed neadekvatnih ili nedostajućih internih procesa Društva koji bi osigurali točne i pravovremene informacije potrebne za sastavljanje financijskih izvještaja te podnošenja izvješća obveznih za izdavatelje prema odredbama ZTK, pravilima  Zagrebačke burze i HANFA-e. Ovim rizikom Društvo upravlja uvođenjem jasnih i strogih procedura rada i rokova koji se imaju poštivati kako Društvo ne bi snosilo posljedice nepridržavanja spomenutih obveza za izdavatelje.</t>
  </si>
  <si>
    <t xml:space="preserve">Valutni rizik </t>
  </si>
  <si>
    <t>Od 01. siječnja 2023. kao službena valuta u Hrvatskoj uveo se euro stoga su valutni rizici biti bitno umanjeni. Društvo nije značajno izloženo drugim valutama čija promjena vrijednosti bi mogla negativno utjecati na poslovanje Društva.</t>
  </si>
  <si>
    <t>Kreditni rizik</t>
  </si>
  <si>
    <t>Kreditni rizik proizlazi iz novca, oročenih depozita i potraživanja od kupaca. U skladu s prodajnim politikama Društva, suradnja se ugovara s kupcima koji imaju odgovarajuću kreditnu povijest, odnosno ugovara se uz plaćanje unaprijed, uplatama sigurnosnih depozita te putem značajnijih kreditnih kartica (za individualne kupce). U cilju smanjenja kreditnog rizika Društvo kontinuirano prati svoju izloženost prema stranama s kojima posluje i njihovu kreditnu sposobnost, po potrebi pribavlja instrumente osiguranja potraživanja (mjenice, zadužnice) umanjujući na taj način rizike nenaplativosti svojih potraživanja za pružene usluge.</t>
  </si>
  <si>
    <t>Kamatni rizik</t>
  </si>
  <si>
    <t>Društvo je u 2023. godini ugovorilo dugoročni kredit s varijabilnom kamatnom stopom kojim se financirao portfelj investicija u razdoblju 2023-2025. godine te je zbog rasta EURIBOR-a ugovorilo fiksnu kamatnu stopu u 2024. godini. Društvo redovito prati kretanja kamata na tržištu te će u slučaju očekivanog rasta kamatnih stopa, ugovarati financijske instrumente za upravljanje rizicima promjene kamatnih stopa ili će ugovarati  zaduženja  po fiksnim stopama kako bi se reducirao kamatni rizik i osigurao stabilan novčani tijek.</t>
  </si>
  <si>
    <t>Rizik likvidnosti</t>
  </si>
  <si>
    <t>Razboritim upravljanjem investicijama, pomnim planiranjem novčanih tokova i minimiziranjem troškova kao i prijavama na mjere potpora gospodarstvu i turističkom sektoru ovim rizikom se razborito upravlja.</t>
  </si>
  <si>
    <r>
      <t>VII.</t>
    </r>
    <r>
      <rPr>
        <b/>
        <sz val="7"/>
        <rFont val="Times New Roman"/>
        <family val="1"/>
        <charset val="238"/>
      </rPr>
      <t xml:space="preserve">            </t>
    </r>
    <r>
      <rPr>
        <b/>
        <sz val="9"/>
        <rFont val="Arial"/>
        <family val="2"/>
        <charset val="238"/>
      </rPr>
      <t>OSTALE INFORMACIJE</t>
    </r>
  </si>
  <si>
    <r>
      <t>a)</t>
    </r>
    <r>
      <rPr>
        <sz val="7"/>
        <rFont val="Times New Roman"/>
        <family val="1"/>
        <charset val="238"/>
      </rPr>
      <t xml:space="preserve">     </t>
    </r>
    <r>
      <rPr>
        <sz val="9"/>
        <rFont val="Arial"/>
        <family val="2"/>
        <charset val="238"/>
      </rPr>
      <t xml:space="preserve">informacije gdje je omogućen pristup posljednjim godišnjim financijskim izvještajima, radi razumijevanja informacija objavljenih u bilješkama uz financijske izvještaje sastavljene za izvještajno tromjesečno razdoblje, </t>
    </r>
  </si>
  <si>
    <t>Pristup svim informacijama i financijskim izvještajima je na www.heliosfaros.hr</t>
  </si>
  <si>
    <r>
      <t>b)</t>
    </r>
    <r>
      <rPr>
        <sz val="7"/>
        <rFont val="Times New Roman"/>
        <family val="1"/>
        <charset val="238"/>
      </rPr>
      <t xml:space="preserve">     </t>
    </r>
    <r>
      <rPr>
        <sz val="9"/>
        <rFont val="Arial"/>
        <family val="2"/>
        <charset val="238"/>
      </rPr>
      <t>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r>
  </si>
  <si>
    <t xml:space="preserve">Računovodstvene politike nisu se mijenjale u odnosu na posljednje tromjesečno i revidirano godišnje izvješće. </t>
  </si>
  <si>
    <r>
      <t>c)</t>
    </r>
    <r>
      <rPr>
        <sz val="7"/>
        <rFont val="Times New Roman"/>
        <family val="1"/>
        <charset val="238"/>
      </rPr>
      <t xml:space="preserve">      </t>
    </r>
    <r>
      <rPr>
        <sz val="9"/>
        <rFont val="Arial"/>
        <family val="2"/>
        <charset val="238"/>
      </rPr>
      <t xml:space="preserve">objašnjenje poslovnih rezultata u slučaju da izdavatelj obavlja djelatnost sezonske prirode (točke 37. i 38. MRS 34 - Financijsko izvještavanje za razdoblja tijekom godine) </t>
    </r>
  </si>
  <si>
    <t xml:space="preserve">Društvo obavlja sezonsku djelatnost i očekuje značajnije prihode u vremenu od 27.04. – 01.10. poslovne godine. </t>
  </si>
  <si>
    <t>e) ostale objave koje propisuje MRS 34- Financijsko izvještavanje za razdoblja tijekom godine te</t>
  </si>
  <si>
    <t>f) u bilješkama uz financijske izvještaje za tromjesečna razdoblja, osim gore navedenih informacija, objavljuju se i sljedeće informacije:</t>
  </si>
  <si>
    <r>
      <t>1.</t>
    </r>
    <r>
      <rPr>
        <sz val="7"/>
        <rFont val="Times New Roman"/>
        <family val="1"/>
        <charset val="238"/>
      </rPr>
      <t xml:space="preserve">      </t>
    </r>
    <r>
      <rPr>
        <sz val="9"/>
        <rFont val="Arial"/>
        <family val="2"/>
        <charset val="238"/>
      </rPr>
      <t>naziv, sjedište poduzetnika (adresa), pravni oblik poduzetnika, državu osnivanja, matični broj subjekta, osobni identifikacijski broj te, ako je primjenjivo, da je poduzetnik u likvidaciji, stečaju, skraćenom postupku prestanka ili izvanrednoj upravi</t>
    </r>
  </si>
  <si>
    <t>Društvo redovito posluje</t>
  </si>
  <si>
    <r>
      <t>2.</t>
    </r>
    <r>
      <rPr>
        <sz val="7"/>
        <rFont val="Times New Roman"/>
        <family val="1"/>
        <charset val="238"/>
      </rPr>
      <t xml:space="preserve">      </t>
    </r>
    <r>
      <rPr>
        <sz val="9"/>
        <rFont val="Arial"/>
        <family val="2"/>
        <charset val="238"/>
      </rPr>
      <t>usvojene računovodstvene politike (samo naznaku je li došlo do promjene u odnosu na prethodno razdoblje)</t>
    </r>
  </si>
  <si>
    <t>Nije bilo promjena u računovodstvenim politikama.</t>
  </si>
  <si>
    <r>
      <t>3.</t>
    </r>
    <r>
      <rPr>
        <sz val="7"/>
        <rFont val="Times New Roman"/>
        <family val="1"/>
        <charset val="238"/>
      </rPr>
      <t xml:space="preserve">      </t>
    </r>
    <r>
      <rPr>
        <sz val="9"/>
        <rFont val="Arial"/>
        <family val="2"/>
        <charset val="238"/>
      </rPr>
      <t>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r>
  </si>
  <si>
    <t xml:space="preserve">Sve financijske obveze uključene su u bilancu. </t>
  </si>
  <si>
    <r>
      <t>4.</t>
    </r>
    <r>
      <rPr>
        <sz val="7"/>
        <rFont val="Times New Roman"/>
        <family val="1"/>
        <charset val="238"/>
      </rPr>
      <t xml:space="preserve">      </t>
    </r>
    <r>
      <rPr>
        <sz val="9"/>
        <rFont val="Arial"/>
        <family val="2"/>
        <charset val="238"/>
      </rPr>
      <t>iznos i prirodu pojedinih stavki prihoda ili rashoda izuzetne veličine ili pojave</t>
    </r>
  </si>
  <si>
    <t xml:space="preserve">Nema stavki prihoda ili rashoda izuzetne veličine ili pojave i objašnjenja stavki prihoda i rashoda su prikazani u bilješkama </t>
  </si>
  <si>
    <r>
      <t>5.</t>
    </r>
    <r>
      <rPr>
        <sz val="7"/>
        <rFont val="Times New Roman"/>
        <family val="1"/>
        <charset val="238"/>
      </rPr>
      <t xml:space="preserve">      </t>
    </r>
    <r>
      <rPr>
        <sz val="9"/>
        <rFont val="Arial"/>
        <family val="2"/>
        <charset val="238"/>
      </rPr>
      <t>iznose koje poduzetnik duguje i koji dospijevaju nakon više od pet godina, kao i ukupna dugovanja poduzetnika pokrivena vrijednim osiguranjem koje je dao poduzetnik, uz naznaku vrste i oblika osiguranja</t>
    </r>
  </si>
  <si>
    <t>Obvezu prema banci po investicijskom kreditu, Društvo treba podmiriti najkasnije do 2035. godine. Koncesija za privezište traje do kraja 2034. godine uz fiksna plaćanja i varijabilna plaćanja iskazana u obvezi za prava korištenja.</t>
  </si>
  <si>
    <t>Nema ostalih dugovanja koji dospijevaju nakon više od 5 godina.</t>
  </si>
  <si>
    <r>
      <t>6.</t>
    </r>
    <r>
      <rPr>
        <sz val="7"/>
        <rFont val="Times New Roman"/>
        <family val="1"/>
        <charset val="238"/>
      </rPr>
      <t xml:space="preserve">      </t>
    </r>
    <r>
      <rPr>
        <sz val="9"/>
        <rFont val="Arial"/>
        <family val="2"/>
        <charset val="238"/>
      </rPr>
      <t>prosječan broj zaposlenih tijekom tekućeg razdoblja</t>
    </r>
  </si>
  <si>
    <t>Broj zaposlenih na dan 31.03.2026: 87</t>
  </si>
  <si>
    <t>Broj zaposlenih na dan 31.12.2025: 85</t>
  </si>
  <si>
    <r>
      <t>7.</t>
    </r>
    <r>
      <rPr>
        <sz val="7"/>
        <rFont val="Times New Roman"/>
        <family val="1"/>
        <charset val="238"/>
      </rPr>
      <t xml:space="preserve">      </t>
    </r>
    <r>
      <rPr>
        <sz val="9"/>
        <rFont val="Arial"/>
        <family val="2"/>
        <charset val="238"/>
      </rPr>
      <t>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r>
  </si>
  <si>
    <t>Društvo nije je kapitaliziralo trošak plaća  tokom 2026. godine (31.12.2025.: 2 tisuće eura).</t>
  </si>
  <si>
    <r>
      <t>8.</t>
    </r>
    <r>
      <rPr>
        <sz val="7"/>
        <rFont val="Times New Roman"/>
        <family val="1"/>
        <charset val="238"/>
      </rPr>
      <t xml:space="preserve">      </t>
    </r>
    <r>
      <rPr>
        <sz val="9"/>
        <rFont val="Arial"/>
        <family val="2"/>
        <charset val="238"/>
      </rPr>
      <t>ako su u bilanci priznata rezerviranja za odgođeni porez, stanja odgođenog poreza na kraju poslovne godine i kretanja tih stanja tijekom poslovne godine</t>
    </r>
  </si>
  <si>
    <r>
      <t>9.</t>
    </r>
    <r>
      <rPr>
        <sz val="7"/>
        <rFont val="Times New Roman"/>
        <family val="1"/>
        <charset val="238"/>
      </rPr>
      <t xml:space="preserve">      </t>
    </r>
    <r>
      <rPr>
        <sz val="9"/>
        <rFont val="Arial"/>
        <family val="2"/>
        <charset val="238"/>
      </rPr>
      <t>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r>
  </si>
  <si>
    <t>Trgovački sud u Splitu dana 27. ožujka 2026. donio je rješenje poslovni broj Tt-26/641-2 kojim je u sudski registar upisana provedba statusne promjene pripajanja društva ECOPULITO društvo s ograničenom odgovornošću za usluge i trgovinu, Zagreb, Ulica Pere Budmanija 5, MBS: 080747672, OIB: 06286701582, društvu HELIOS FAROS d.d., Stari Grad, Naselje Helios 5, MBS: 060213634, OIB: 48594515409, kao društvu preuzimatelju.</t>
  </si>
  <si>
    <r>
      <t>10.</t>
    </r>
    <r>
      <rPr>
        <sz val="7"/>
        <rFont val="Times New Roman"/>
        <family val="1"/>
        <charset val="238"/>
      </rPr>
      <t xml:space="preserve">   </t>
    </r>
    <r>
      <rPr>
        <sz val="9"/>
        <rFont val="Arial"/>
        <family val="2"/>
        <charset val="238"/>
      </rPr>
      <t>broj i nominalnu vrijednost, ili ako ne postoji nominalna vrijednost, knjigovodstvenu vrijednost dionica ili udjela upisanih tijekom poslovne godine u okviru odobrenog kapitala</t>
    </r>
  </si>
  <si>
    <r>
      <t>11.</t>
    </r>
    <r>
      <rPr>
        <sz val="7"/>
        <rFont val="Times New Roman"/>
        <family val="1"/>
        <charset val="238"/>
      </rPr>
      <t xml:space="preserve">   </t>
    </r>
    <r>
      <rPr>
        <sz val="9"/>
        <rFont val="Arial"/>
        <family val="2"/>
        <charset val="238"/>
      </rPr>
      <t>postojanje bilo kakvih potvrda o sudjelovanju, konvertibilnih zadužnica, jamstava, opcija ili sličnih vrijednosnica ili prava, s naznakom njihovog broja i prava koja daju</t>
    </r>
  </si>
  <si>
    <t xml:space="preserve">Ne postoji </t>
  </si>
  <si>
    <r>
      <t>12.</t>
    </r>
    <r>
      <rPr>
        <sz val="7"/>
        <rFont val="Times New Roman"/>
        <family val="1"/>
        <charset val="238"/>
      </rPr>
      <t xml:space="preserve">   </t>
    </r>
    <r>
      <rPr>
        <sz val="9"/>
        <rFont val="Arial"/>
        <family val="2"/>
        <charset val="238"/>
      </rPr>
      <t>naziv, sjedište te pravni oblik svakog poduzetnika u kojemu poduzetnik ima neograničenu odgovornost</t>
    </r>
  </si>
  <si>
    <t>Nije primjenjivo</t>
  </si>
  <si>
    <r>
      <t>13.</t>
    </r>
    <r>
      <rPr>
        <sz val="7"/>
        <rFont val="Times New Roman"/>
        <family val="1"/>
        <charset val="238"/>
      </rPr>
      <t xml:space="preserve">   </t>
    </r>
    <r>
      <rPr>
        <sz val="9"/>
        <rFont val="Arial"/>
        <family val="2"/>
        <charset val="238"/>
      </rPr>
      <t>naziv i sjedište poduzetnika koji sastavlja tromjesečni konsolidirani financijski izvještaj najveće grupe poduzetnika u kojoj poduzetnik sudjeluje kao kontrolirani član grupe</t>
    </r>
  </si>
  <si>
    <t xml:space="preserve">Nije primjenjivo </t>
  </si>
  <si>
    <r>
      <t>14.</t>
    </r>
    <r>
      <rPr>
        <sz val="7"/>
        <rFont val="Times New Roman"/>
        <family val="1"/>
        <charset val="238"/>
      </rPr>
      <t xml:space="preserve">   </t>
    </r>
    <r>
      <rPr>
        <sz val="9"/>
        <rFont val="Arial"/>
        <family val="2"/>
        <charset val="238"/>
      </rPr>
      <t xml:space="preserve">naziv i sjedište poduzetnika koji sastavlja tromjesečni konsolidirani financijski izvještaj najmanje grupe poduzetnika u kojoj poduzetnik sudjeluje kao kontrolirani član i koji je također uključen u grupu poduzetnika iz točke </t>
    </r>
  </si>
  <si>
    <r>
      <t>15.</t>
    </r>
    <r>
      <rPr>
        <sz val="7"/>
        <rFont val="Times New Roman"/>
        <family val="1"/>
        <charset val="238"/>
      </rPr>
      <t xml:space="preserve">   </t>
    </r>
    <r>
      <rPr>
        <sz val="9"/>
        <rFont val="Arial"/>
        <family val="2"/>
        <charset val="238"/>
      </rPr>
      <t>mjesto na kojem je moguće dobiti primjerke tromjesečnih konsolidiranih financijskih izvještaja iz točaka 13. i 14., pod uvjetom da su dostupni</t>
    </r>
  </si>
  <si>
    <t>Na adresi društva navedenoj u bilješkama</t>
  </si>
  <si>
    <r>
      <t>16.</t>
    </r>
    <r>
      <rPr>
        <sz val="7"/>
        <rFont val="Times New Roman"/>
        <family val="1"/>
        <charset val="238"/>
      </rPr>
      <t xml:space="preserve">   </t>
    </r>
    <r>
      <rPr>
        <sz val="9"/>
        <rFont val="Arial"/>
        <family val="2"/>
        <charset val="238"/>
      </rPr>
      <t>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r>
  </si>
  <si>
    <r>
      <t>17.</t>
    </r>
    <r>
      <rPr>
        <sz val="7"/>
        <rFont val="Times New Roman"/>
        <family val="1"/>
        <charset val="238"/>
      </rPr>
      <t xml:space="preserve">   </t>
    </r>
    <r>
      <rPr>
        <sz val="9"/>
        <rFont val="Arial"/>
        <family val="2"/>
        <charset val="238"/>
      </rPr>
      <t>prirodu i financijski učinak značajnih događaja koji su nastupili nakon datuma bilance i nisu odraženi u računu dobiti i gubitka ili bilanci</t>
    </r>
  </si>
  <si>
    <t>Nije bilo.</t>
  </si>
  <si>
    <t>__________________</t>
  </si>
  <si>
    <t>Član Uprave</t>
  </si>
  <si>
    <r>
      <t>VIII.</t>
    </r>
    <r>
      <rPr>
        <b/>
        <sz val="7"/>
        <rFont val="Times New Roman"/>
        <family val="1"/>
        <charset val="238"/>
      </rPr>
      <t xml:space="preserve">          </t>
    </r>
    <r>
      <rPr>
        <b/>
        <sz val="9"/>
        <rFont val="Arial"/>
        <family val="2"/>
        <charset val="238"/>
      </rPr>
      <t>IZJAVA OSOBA ODGOVORNIH ZA SASTAVLJANJE IZVJEŠTAJA</t>
    </r>
  </si>
  <si>
    <t xml:space="preserve">Financijski izvještaji za razdoblje 01.01.2026. – 31.03.2026. godine (nerevidirani i nekonsolidirani) sastavljeni su u skladu sa međunarodnim standardima financijskog izvještavanja, te u skladu s važećim hrvatskim Zakonom o računovodstvu. </t>
  </si>
  <si>
    <t>Izvještaj poslovodstva zajedno sa pripadajućim financijskim izvještajima sadrži istinit i objektivan prikaz imovine i obveza, financijskog položaja, dobiti ili gubitka izdavatelja te sadrži objektivan prikaz razvoja i rezultata poslovanja i položaja društva Helios Faros d.d. za ugostiteljstvo za razdoblje 01.01.2026. – 31.03.2026. godine.</t>
  </si>
  <si>
    <t>Uprava razumno očekuje da Grupa i Društvo imaju odgovarajuća sredstva za nastavak poslovanja u doglednoj budućnosti. Iz navedenog razloga, Uprava i dalje prihvaća načelo trajnosti poslovanja pri izradi financijskih izvještaja.</t>
  </si>
  <si>
    <r>
      <t>Mario Jurić</t>
    </r>
    <r>
      <rPr>
        <sz val="12"/>
        <rFont val="Times New Roman"/>
        <family val="1"/>
        <charset val="238"/>
      </rPr>
      <t xml:space="preserve"> </t>
    </r>
  </si>
  <si>
    <t>Ukupan broj dionica oznake HEFA-R-A uvrštenih na redovito tržište Zagrebačke burze je 43.649.567 (31.12.2025.: 43.649.567).</t>
  </si>
  <si>
    <t>Financijski izvještaji izrađeni su primjenom metode povijesnog troška. Financijski izvještaji pripremljeni su pod pretpostavkom da će Društvo nastaviti poslovati u skladu s načelom neograničenosti vremena poslovanja u svim prikazanim razdobljima. Niže prezentirane bilješke se odnose na nekonsolidirane financijske izvještaje te od 27. ožujka 2026. Društvo nije u obvezi sastavljati konsolidirane financijske izvještaje s obzirom da je Trgovački sud u Splitu je dana 27. ožujka 2026. donio rješenje poslovni broj Tt-26/641-2 kojim je u sudski registar upisana provedba statusne promjene pripajanja 100% ovisnog društva ECOPULITO društvo s ograničenom odgovornošću za usluge i trgovinu, Zagreb, Ulica Pere Budmanija 5, MBS: 080747672, OIB: 06286701582, društvu HELIOS FAROS d.d., Stari Grad, Naselje Helios 5, MBS: 060213634, OIB: 48594515409, kao društvu preuzimatelju kako je objavljeno na burzi dana 30.03.2026.</t>
  </si>
  <si>
    <r>
      <t>Gospodarski rast:</t>
    </r>
    <r>
      <rPr>
        <sz val="9"/>
        <rFont val="Arial"/>
        <family val="2"/>
        <charset val="238"/>
      </rPr>
      <t> Očekuje se blago usporavanje rasta realnog BDP-a u Hrvatskoj na prosječnih </t>
    </r>
    <r>
      <rPr>
        <b/>
        <sz val="9"/>
        <rFont val="Arial"/>
        <family val="2"/>
        <charset val="238"/>
      </rPr>
      <t>2,5%</t>
    </r>
    <r>
      <rPr>
        <sz val="9"/>
        <rFont val="Arial"/>
        <family val="2"/>
        <charset val="238"/>
      </rPr>
      <t> u 2026. i 2027. godini. Na rast će negativno utjecati visoke cijene energenata, ekonomska neizvjesnost i restriktivnija fiskalna politika, dok podršku pružaju snažno tržište rada i EU fondovi.</t>
    </r>
  </si>
  <si>
    <r>
      <t>Inflacija:</t>
    </r>
    <r>
      <rPr>
        <sz val="9"/>
        <rFont val="Arial"/>
        <family val="2"/>
        <charset val="238"/>
      </rPr>
      <t> Zbog energetskog šoka, predviđa se ubrzanje inflacije (HIPC) na </t>
    </r>
    <r>
      <rPr>
        <b/>
        <sz val="9"/>
        <rFont val="Arial"/>
        <family val="2"/>
        <charset val="238"/>
      </rPr>
      <t>4,6%</t>
    </r>
    <r>
      <rPr>
        <sz val="9"/>
        <rFont val="Arial"/>
        <family val="2"/>
        <charset val="238"/>
      </rPr>
      <t> u 2026. godini. Stabilizacija i povratak prema razini od 2,8% očekuje se tek u 2027., pod pretpostavkom smirivanja sukoba i pada cijena sirovina.</t>
    </r>
  </si>
  <si>
    <r>
      <t>Tržište rada:</t>
    </r>
    <r>
      <rPr>
        <sz val="9"/>
        <rFont val="Arial"/>
        <family val="2"/>
        <charset val="238"/>
      </rPr>
      <t> Predviđa se usporavanje rasta zaposlenosti i nominalnih plaća. Ograničena ponuda domaće radne snage i dalje će nametati potrebu za zapošljavanjem stranih radnika i aktivacijom umirovljenika.</t>
    </r>
  </si>
  <si>
    <t>Prema podacima koje objavljuje DZS, cijene dobara i usluga za osobnu potrošnju, mjerene harmoniziranim indeksom potrošačkih cijena, u ožujku 2026. u odnosu na ožujak 2025. (na godišnjoj razini) u prosjeku su više za 4,6%, dok su u odnosu na veljaču 2026. (na mjesečnoj razini) u prosjeku više za 1,2% čime se na razini godine nastavio trend inflatornih pritisaka na poslovanje Društva kao tijekom 2025. godine.</t>
  </si>
  <si>
    <t>Prosječna mjesečna isplaćena neto plaća po zaposlenome u pravnim osobama Republike Hrvatske za veljaču 2026. u odnosu na isti mjesec prethodne godine nominalno je viša za 7,8%, a realno za 3,9%. Prosječna mjesečna bruto plaća po zaposlenome u pravnim osobama Republike Hrvatske za veljaču 2026. u odnosu na isti mjesec prethodne godine nominalno je viša za 8,9%, a realno za 4,9%.</t>
  </si>
  <si>
    <t>U skladu s usvojenim principima poslovanja, Društvo nastavlja sa zapošljavanjem mlade, visokoobrazovane radne snage, uz naglasak na činjenicu da nastoji zapošljavati kadrove sa prebivalištem na otoku Hvaru. Uprava Društva implementira mjere za poticanje zadržavanja postojećih i akviziciju novih kvalitetnih djelatnika sa prebivalištem ili boravištem na otoku Hvaru te kontinuirano radi na provjeri i unaprjeđenju zadovoljstva zaposlenika te maksimalnoj podršci za vrijeme trajanja radnog odnosa.</t>
  </si>
  <si>
    <t>Zbog nedostatka adekvatne radne snage na domaćem tržištu rada, na vrhuncu prethodne turističke sezone u radnom je odnosu bilo preko 320 zaposlenika. Društvo je, uz domicilnu radnu snagu, za obavljanje sezonskih poslova angažiralo i radnike izvan država članica Europske unije (pretežito s područja Bosne i Hercegovine, Srbije, Sjeverne Makedonije, Crne Gore i Indonezije), djelomično putem agencija za zapošljavanje, a djelomično putem vlastitih kanala oglašavanja. Ukupno je tijekom 2025. angažirano 135 stranih državljana, a sličan trend se očekuje  u 2026. godini.</t>
  </si>
  <si>
    <t xml:space="preserve">Prethodne godine na snagu je stupio zakon o izmjenama i dopunama Zakona o strancima. Radne dozvole dodatno se reguliraju. Pravovremenim planiranjem i svim poduzetim aktivnostima, Društvo uredno izvršava dinamiku ishođenja radnih dozvola za sezonu 2026. </t>
  </si>
  <si>
    <t>Prihodi od prodaje u prvom kvartalu ostvareni su isključivo od prihoda po osnovi poslovnih najmova prostora. Zbog rasta prepoznatljivosti novih proizvoda na tržištu očekuje se rast prihoda Društva u 2026. godini u odnosu na prethodnu godinu, dok će globalni i lokalni utjecaji rasta cijena inputa zasigurno imati efekt na operativni profit stoga Uprava Društva pomno prati stanje na tržištu i prilagođava svoje poslovne planove. Društvo će započeti sa iznajmljivanjem kapaciteta u travnju.</t>
  </si>
  <si>
    <t>Najveći porast troškova u prvom kvartalu, u usporedbi s istim razdobljem prethodne godine, odnosi se na ostale vanjske troškove usluga koje su u prethodnoj godini bile realizirane u drugom kvartalu (30 tisuća eura). Osim toga, porasle su i sljedeće kategorije troškova: održavanje 28%, naknada za upravljanje 10%, profesionalne i marketinške usluge 44%.</t>
  </si>
  <si>
    <t>Troškovi sirovina i materijala su porasli u odnosu na usporedni period za 35%. Glavnina povećanja odnosi se na potrošni materijal, 11 tisuća eura. Troškovi energenata koji obuhvaćaju električnu energiju, plin i naftu porasli su u iznosu od 18 tisuća eura.</t>
  </si>
  <si>
    <r>
      <t>d)</t>
    </r>
    <r>
      <rPr>
        <i/>
        <sz val="7"/>
        <rFont val="Times New Roman"/>
        <family val="1"/>
        <charset val="238"/>
      </rPr>
      <t xml:space="preserve">     </t>
    </r>
    <r>
      <rPr>
        <i/>
        <sz val="9"/>
        <rFont val="Arial"/>
        <family val="2"/>
        <charset val="238"/>
      </rPr>
      <t>Ostali ključni događaji u 2026. godini</t>
    </r>
  </si>
  <si>
    <r>
      <t>1.</t>
    </r>
    <r>
      <rPr>
        <sz val="7"/>
        <rFont val="Times New Roman"/>
        <family val="1"/>
        <charset val="238"/>
      </rPr>
      <t xml:space="preserve">      </t>
    </r>
    <r>
      <rPr>
        <sz val="9"/>
        <rFont val="Arial"/>
        <family val="2"/>
        <charset val="238"/>
      </rPr>
      <t>Nematerijalna imovina je porasla u odnosu na prethodnu godinu te se najvećim dijelom odnosi na prava korištenja za dugoročni najam smještaja za zaposlenike. Na datum bilance, neto vrijednost imovine s pravom korištenja iznosi 206 tisuća eura (31.12.2025: 119 tisuća eura).</t>
    </r>
  </si>
  <si>
    <r>
      <t>2.</t>
    </r>
    <r>
      <rPr>
        <sz val="7"/>
        <rFont val="Times New Roman"/>
        <family val="1"/>
        <charset val="238"/>
      </rPr>
      <t xml:space="preserve">      </t>
    </r>
    <r>
      <rPr>
        <sz val="9"/>
        <rFont val="Arial"/>
        <family val="2"/>
        <charset val="238"/>
      </rPr>
      <t>Ulaganja u nekretnine se u najznačajnijem dijelu odnose na restoran u centru grada koji je dan u dugoročni najam pravnoj osobi. Neto knjigovodstvena vrijednost ulaganja u nekretnine na 31.03.2026. iznosi 811 tisuća eura (31.12.2025.: 818 tisuća eura).</t>
    </r>
  </si>
  <si>
    <r>
      <t>3.</t>
    </r>
    <r>
      <rPr>
        <sz val="7"/>
        <rFont val="Times New Roman"/>
        <family val="1"/>
        <charset val="238"/>
      </rPr>
      <t xml:space="preserve">      </t>
    </r>
    <r>
      <rPr>
        <sz val="9"/>
        <rFont val="Arial"/>
        <family val="2"/>
        <charset val="238"/>
      </rPr>
      <t>Ulaganje u povezana društva se u prethodnom periodu odnosilo na 100% udjela u društvu Ecopulito d.o.o.</t>
    </r>
    <r>
      <rPr>
        <sz val="11"/>
        <rFont val="Calibri"/>
        <family val="2"/>
        <charset val="238"/>
      </rPr>
      <t xml:space="preserve"> </t>
    </r>
    <r>
      <rPr>
        <sz val="9"/>
        <rFont val="Arial"/>
        <family val="2"/>
        <charset val="238"/>
      </rPr>
      <t>koje je pripojeno Društvu s učincima na dan 26.03.2026. godine kako je to ranije iskazano u ovom izvještaju.</t>
    </r>
  </si>
  <si>
    <r>
      <t>5.</t>
    </r>
    <r>
      <rPr>
        <sz val="7"/>
        <rFont val="Times New Roman"/>
        <family val="1"/>
        <charset val="238"/>
      </rPr>
      <t xml:space="preserve">      </t>
    </r>
    <r>
      <rPr>
        <sz val="9"/>
        <rFont val="Arial"/>
        <family val="2"/>
        <charset val="238"/>
      </rPr>
      <t xml:space="preserve">Financijska imovina u iznosu od 39 tisuća eura se odnosila na dane pozajmice s kamatama povezanom društvu Ecopulito d.o.o. po kamatnoj stopi za povezana društva kako je to propisano Zakonom o porezu na dobit. Smanjenje financijske imovine odnosi se na pripajanje društva Ecopulito d.o.o. društvu Helios faros d.d. preostala financijska imovina odnosi se na oročene depozite s dospijećem od 6 mjeseci. </t>
    </r>
  </si>
  <si>
    <r>
      <t>6.</t>
    </r>
    <r>
      <rPr>
        <sz val="7"/>
        <rFont val="Times New Roman"/>
        <family val="1"/>
        <charset val="238"/>
      </rPr>
      <t xml:space="preserve">      </t>
    </r>
    <r>
      <rPr>
        <sz val="9"/>
        <rFont val="Arial"/>
        <family val="2"/>
        <charset val="238"/>
      </rPr>
      <t>Potraživanja od kupaca, države i ostalih potraživanja povećana su za 221 tisuću eura u odnosu na kraj prethodne godine s obzirom na veća potraživanja za pretporez i porast potraživanja od kartičnih kuća.</t>
    </r>
  </si>
  <si>
    <r>
      <t>7.</t>
    </r>
    <r>
      <rPr>
        <sz val="7"/>
        <rFont val="Times New Roman"/>
        <family val="1"/>
        <charset val="238"/>
      </rPr>
      <t xml:space="preserve">      </t>
    </r>
    <r>
      <rPr>
        <sz val="9"/>
        <rFont val="Arial"/>
        <family val="2"/>
        <charset val="238"/>
      </rPr>
      <t>Novčana sredstva su smanjena za 4% u odnosu na usporedni datum bilance s osnove toga što društvo otvara svoje objekte u travnju 2026.</t>
    </r>
  </si>
  <si>
    <t>Promjena akumuliranih gubitaka odnosi se na rezultat razdoblja te na efekte pripajanja društva Ecopulito d.o.o.</t>
  </si>
  <si>
    <r>
      <t>3.</t>
    </r>
    <r>
      <rPr>
        <sz val="7"/>
        <rFont val="Times New Roman"/>
        <family val="1"/>
        <charset val="238"/>
      </rPr>
      <t xml:space="preserve">      </t>
    </r>
    <r>
      <rPr>
        <sz val="9"/>
        <rFont val="Arial"/>
        <family val="2"/>
        <charset val="238"/>
      </rPr>
      <t>Obveze prema dobavljačima se uglavnom odnose na obrtna sredstva koje još nisu u dospijeću i iznose 320 tisuća eura (2025.: 315 tisuća eura). Obveze za predujmove na izvještajni datum iznose 1.901 tisuću eura (2025.: 390 tisuća eura) zbog rasta rezervacija za sezonu 2026. U odnosu na isto razdoblje prethodne godine, iznos primljenih predujmova na 31.03.2026. je za 23% veći.</t>
    </r>
  </si>
  <si>
    <r>
      <t>4.</t>
    </r>
    <r>
      <rPr>
        <sz val="7"/>
        <rFont val="Times New Roman"/>
        <family val="1"/>
        <charset val="238"/>
      </rPr>
      <t xml:space="preserve">      </t>
    </r>
    <r>
      <rPr>
        <sz val="9"/>
        <rFont val="Arial"/>
        <family val="2"/>
        <charset val="238"/>
      </rPr>
      <t>Obveze prema zaposlenicima se odnose na sve vrste naknada zaposlenima za veljaču, pri čemu se 93 tisuće eura odnosi na ukalkulirane nagrade i radne sate iz preraspodjele (2025.: 311 tisuće eura).</t>
    </r>
  </si>
  <si>
    <r>
      <t>1.</t>
    </r>
    <r>
      <rPr>
        <sz val="7"/>
        <rFont val="Times New Roman"/>
        <family val="1"/>
        <charset val="238"/>
      </rPr>
      <t xml:space="preserve">      </t>
    </r>
    <r>
      <rPr>
        <sz val="9"/>
        <rFont val="Arial"/>
        <family val="2"/>
        <charset val="238"/>
      </rPr>
      <t>Otvaranje objekata očekuje se u krajem travnja i u svibnju te do tada Društvo ostvaruje prihode isključivo od najma poslovnih prostora. S obzirom na sinergijske efekte, stabilizaciju novih proizvoda na tržištu i rast primljenih predujmova, Društvo očekuje porast prihoda u odnosu na prethodnu godinu, ali uz dozu opreza zbog potencijalnih globalnih utjecaja na turističku sezonu 2026 i to prvenstveno potencijalnih posljedica rata na Bliskom istoku.</t>
    </r>
  </si>
  <si>
    <r>
      <t>2.</t>
    </r>
    <r>
      <rPr>
        <sz val="7"/>
        <rFont val="Times New Roman"/>
        <family val="1"/>
        <charset val="238"/>
      </rPr>
      <t xml:space="preserve">      </t>
    </r>
    <r>
      <rPr>
        <sz val="9"/>
        <rFont val="Arial"/>
        <family val="2"/>
        <charset val="238"/>
      </rPr>
      <t>Ostali poslovni prihodi uglavnom se odnose na odobrenja od dobavljača u visini od 11 tisuća eura i 5 tisuća eura poticaja za zapošljavanje, dok su u prethodnoj godini realizirana odobrenja u iznosu od 53 tisuće eura te dobit od prodaje dugotrajne imovine od 16 tisuća eura.</t>
    </r>
  </si>
  <si>
    <r>
      <t>1.</t>
    </r>
    <r>
      <rPr>
        <sz val="7"/>
        <rFont val="Times New Roman"/>
        <family val="1"/>
        <charset val="238"/>
      </rPr>
      <t xml:space="preserve">      </t>
    </r>
    <r>
      <rPr>
        <sz val="9"/>
        <rFont val="Arial"/>
        <family val="2"/>
        <charset val="238"/>
      </rPr>
      <t>Materijalni troškovi sačinjeni su od 109 tisuća eura (2025.: 81 tisuću eura) troškova sirovina i materijala te 380 tisuća eura troškova usluga (2025.: 309 tisuća eura). Trošak materijala u prvom kvartalu iznosi 42 tisuće eura, a odnosi se na sitni inventar, radnu odjeću, tekstil i slično. Troškovi energije u prvom kvartalu iznose 51 tisuću eura, a odnose se na električnu energiju, naftu i plin i porasli su za 55%, a rast se prvenstveno ogleda u cijeni nafte. Društvo je sklopilo dugoročan ugovor sa opskrbljivačem o isporuci električne energije. Tijekom 2026. godine došlo je do porasta cijena energenata uzrokovanih globalnim nestabilnostima i Društvo pažljivo promatra učinke globalnih nestabilnosti na poslovanje. Pored energenata, utrošeno je 12 tisuća eura više materijala i sitnog inventara za pripremu sezone nego što je bio slučaj u istom razdoblju prethodne godine (37%).</t>
    </r>
  </si>
  <si>
    <t>S druge strane, ostali vanjski troškovi su porasli za 71 tisuću eura (23%) zbog ranije realizacije dijela troškova za posredovanje (30 tis. eura), naknade za upravljanje za 17 tis. eura, troškova održavanja za 11 tis. eura, te rasta marketinških usluga za 7 tisuća eura.</t>
  </si>
  <si>
    <r>
      <t>2.</t>
    </r>
    <r>
      <rPr>
        <sz val="7"/>
        <rFont val="Times New Roman"/>
        <family val="1"/>
        <charset val="238"/>
      </rPr>
      <t xml:space="preserve">      </t>
    </r>
    <r>
      <rPr>
        <sz val="9"/>
        <rFont val="Arial"/>
        <family val="2"/>
        <charset val="238"/>
      </rPr>
      <t>U odnosu na isto usporedno razdoblje, prosječan broj zaposlenih je porastao za 2% dok su troškovi rada porasli za 15% zbog usvajanja novog tarifnog priloga uslijed prilagodbe tržišnim kretanjima cijene rada.</t>
    </r>
  </si>
  <si>
    <r>
      <t>3.</t>
    </r>
    <r>
      <rPr>
        <sz val="7"/>
        <rFont val="Times New Roman"/>
        <family val="1"/>
        <charset val="238"/>
      </rPr>
      <t xml:space="preserve">      </t>
    </r>
    <r>
      <rPr>
        <sz val="9"/>
        <rFont val="Arial"/>
        <family val="2"/>
        <charset val="238"/>
      </rPr>
      <t>Troškovi amortizacije su smanjeni u odnosu na isto usporedno razdoblje zbog isteka amortizacije dijela osnovnih sredstava.</t>
    </r>
  </si>
  <si>
    <r>
      <t>4.</t>
    </r>
    <r>
      <rPr>
        <sz val="7"/>
        <rFont val="Times New Roman"/>
        <family val="1"/>
        <charset val="238"/>
      </rPr>
      <t xml:space="preserve">      </t>
    </r>
    <r>
      <rPr>
        <sz val="9"/>
        <rFont val="Arial"/>
        <family val="2"/>
        <charset val="238"/>
      </rPr>
      <t>Najznačajniji ostali troškovi odnose na ostale troškove zaposlenih kao što su prehrana i smještaj radnika, otpremnine i druge potpore (52 tis. eura), naknade bankama i kartičnim kućama (26 tis. eura), naknade članovima Nadzornog odbora (22 tis. eura), premije osiguranja (17 tis. eura) i dr.</t>
    </r>
  </si>
  <si>
    <r>
      <t>1.</t>
    </r>
    <r>
      <rPr>
        <sz val="7"/>
        <rFont val="Times New Roman"/>
        <family val="1"/>
        <charset val="238"/>
      </rPr>
      <t xml:space="preserve">      </t>
    </r>
    <r>
      <rPr>
        <sz val="9"/>
        <rFont val="Arial"/>
        <family val="2"/>
        <charset val="238"/>
      </rPr>
      <t>Financijski prihodi u 2025. i 2026. u glavnini su se odnosili na prihod od kamata zbog oročavanja viškova likvidnih sredstava.</t>
    </r>
  </si>
  <si>
    <t xml:space="preserve">Na osnovu navedenog te na provedenoj dokapitalizaciji u novcu u iznosu od 8 milijuna eura u 2023. godini te ugovaranja investicijskog kredita od 13,8 milijuna eura,  rukovodstvo je zaključilo da će Društvo imati dostatan iznos novčanih sredstava za izvršenje obveza koje dospijevaju u doglednoj budućnosti, na što ukazuju i recentne investicije koje su popraćene povećanjem operativne profitabilnosti. Rukovodstvo ne predviđa izravan neposredni i značajni štetni utjecaj globalnih nemira u Rusiji, Ukrajini, Iranu te carinskih promjena na sposobnost Društva da nastavi poslovati po principu vremenske neograničenosti poslovanja. </t>
  </si>
  <si>
    <t>Dana 28. veljače 2026. godine, SAD i Izrael su započeli vojnu operaciju velikih razmjera na Iran, što je označilo eskalaciju na Bliskom Istoku. Na Bliskom Istoku još uvijek aktivno ratno stanje, ali Društvo trenutno nije značajno izloženo tržištima Bliskog Istoka već je izloženo porastu cijena energenata. Društvo aktivno prati situaciju na tržištu te pravovremeno prilagođava poslovne planove i aktivnosti promijenjenim okolnostima.</t>
  </si>
  <si>
    <t>Turistička kretanja su podložna globalnim rizicima koji se odnose na politička previranja, rastući terorizam, rat u Ukrajini, rat u Iranu i sukob na Bliskom Istoku, emigrantsku krizu i političke odluke vezane uz rast carina na koje Društvo za nema značajnog utjecaja i Društvo za sada uspješno prilagođava svoje poslovne planove i aktivnosti novonastalom stanju. .</t>
  </si>
  <si>
    <t>Najznačajniji rizik kojem je Društvo bilo izloženo u posljednjem desetljeću je pandemija virusa COVID-19, koja je najznačajnije utjecala upravo na turističku djelatnost kroz ograničenje kretanja turista i  propisane epidemiološke mjere.  Od recentnih utjecaja, rat u Ukrajini je također uzrokovao pad potražnje sa tržišta istočne Europe i Azije, ali rizici nisu bili izraženi s obzirom na njihov neznačajan udio u poslovanju Društva. Također rat u Iranu, te opći sukob na Bliskom Istoku su uzrokovali porast cijena energenata što Društvo kontinuirano prati kao i potencijalna otkazivanja letova i smanjenje broja turističkih dolazaka. Na ovaj rizik iznimno je teško, a ponekad i nemoguće utjecati iz Društva. Pored toga, ključni izazov za hrvatsku hotelsku industriju je radna snaga, zbog čijeg se nedostatka svake godine izdaje sve više radnih dozvola za strane radnike te postoji mogućnost ne pronalaska adekvatne radne snage i gubitka kvalitete usluge zbog čega Društvo za značajnom pažnjom pristupa ovom problemu.</t>
  </si>
  <si>
    <t>Prosječan broj zaposlenih je bio: 87</t>
  </si>
  <si>
    <t>Odgođena porezna obveza se odnosi na privremene porezne razlike s osnove vrednovanja zemljišta. U 2025. i 2026. godini nije bilo promjena odgođene porezne obveze.</t>
  </si>
  <si>
    <t xml:space="preserve">Temeljni kapital u iznosu od 57.949.696,34 eura podijeljen je na 43.649.567 redovnih dionica oznake HEFA-R-A bez nominalnog iznosa, izdanih u nematerijaliziranom obliku. </t>
  </si>
  <si>
    <t>Stari Grad, 23. travnja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</si>
</sst>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1"/>
      <name val="Calibri"/>
      <family val="2"/>
      <charset val="238"/>
    </font>
    <font>
      <b/>
      <sz val="7"/>
      <name val="Times New Roman"/>
      <family val="1"/>
      <charset val="238"/>
    </font>
    <font>
      <sz val="9"/>
      <color rgb="FF000000"/>
      <name val="Arial"/>
      <family val="2"/>
      <charset val="238"/>
    </font>
    <font>
      <b/>
      <sz val="9"/>
      <color rgb="FF000000"/>
      <name val="Arial"/>
      <family val="2"/>
      <charset val="238"/>
    </font>
    <font>
      <i/>
      <sz val="7"/>
      <name val="Times New Roman"/>
      <family val="1"/>
      <charset val="238"/>
    </font>
    <font>
      <b/>
      <sz val="9"/>
      <color rgb="FF000000"/>
      <name val="Century Gothic"/>
      <family val="2"/>
      <charset val="238"/>
    </font>
    <font>
      <b/>
      <sz val="9"/>
      <color rgb="FF000000"/>
      <name val="Calibri"/>
      <family val="2"/>
      <charset val="238"/>
    </font>
    <font>
      <sz val="9"/>
      <color rgb="FF000000"/>
      <name val="Century Gothic"/>
      <family val="2"/>
      <charset val="238"/>
    </font>
    <font>
      <sz val="9"/>
      <name val="Century Gothic"/>
      <family val="2"/>
      <charset val="238"/>
    </font>
    <font>
      <sz val="8"/>
      <name val="Calibri"/>
      <family val="2"/>
      <charset val="238"/>
    </font>
    <font>
      <sz val="7"/>
      <name val="Times New Roman"/>
      <family val="1"/>
      <charset val="238"/>
    </font>
    <font>
      <sz val="11"/>
      <color rgb="FF000000"/>
      <name val="Calibri"/>
      <family val="2"/>
      <charset val="238"/>
    </font>
    <font>
      <b/>
      <i/>
      <sz val="9"/>
      <name val="Arial"/>
      <family val="2"/>
      <charset val="238"/>
    </font>
    <font>
      <b/>
      <i/>
      <sz val="7"/>
      <name val="Times New Roman"/>
      <family val="1"/>
      <charset val="238"/>
    </font>
    <font>
      <sz val="9"/>
      <name val="Wingdings"/>
      <charset val="2"/>
    </font>
    <font>
      <i/>
      <sz val="9"/>
      <color rgb="FF000000"/>
      <name val="Arial"/>
      <family val="2"/>
      <charset val="238"/>
    </font>
    <font>
      <sz val="12"/>
      <name val="Times New Roman"/>
      <family val="1"/>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2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style="medium">
        <color indexed="64"/>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52" fillId="0" borderId="0" applyNumberFormat="0" applyFill="0" applyBorder="0" applyAlignment="0" applyProtection="0"/>
  </cellStyleXfs>
  <cellXfs count="35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4" fillId="0" borderId="0" xfId="0" applyFont="1" applyAlignment="1">
      <alignment horizontal="left" vertical="center" indent="5"/>
    </xf>
    <xf numFmtId="0" fontId="35" fillId="0" borderId="0" xfId="0" applyFont="1"/>
    <xf numFmtId="0" fontId="5" fillId="0" borderId="0" xfId="0" applyFont="1" applyAlignment="1">
      <alignment horizontal="left" vertical="center" indent="6"/>
    </xf>
    <xf numFmtId="0" fontId="5" fillId="0" borderId="0" xfId="0" applyFont="1" applyAlignment="1">
      <alignment horizontal="justify" vertical="center"/>
    </xf>
    <xf numFmtId="0" fontId="4" fillId="0" borderId="0" xfId="0" applyFont="1" applyAlignment="1">
      <alignment horizontal="justify" vertical="center"/>
    </xf>
    <xf numFmtId="0" fontId="37" fillId="0" borderId="18" xfId="0" applyFont="1" applyBorder="1" applyAlignment="1">
      <alignment vertical="center"/>
    </xf>
    <xf numFmtId="14" fontId="38" fillId="0" borderId="19" xfId="0" applyNumberFormat="1" applyFont="1" applyBorder="1" applyAlignment="1">
      <alignment horizontal="right" vertical="center" wrapText="1"/>
    </xf>
    <xf numFmtId="0" fontId="37" fillId="0" borderId="20" xfId="0" applyFont="1" applyBorder="1" applyAlignment="1">
      <alignment vertical="center" wrapText="1"/>
    </xf>
    <xf numFmtId="10" fontId="37" fillId="0" borderId="21" xfId="0" applyNumberFormat="1" applyFont="1" applyBorder="1" applyAlignment="1">
      <alignment horizontal="right" vertical="center"/>
    </xf>
    <xf numFmtId="0" fontId="37" fillId="0" borderId="20" xfId="0" applyFont="1" applyBorder="1" applyAlignment="1">
      <alignment vertical="center"/>
    </xf>
    <xf numFmtId="0" fontId="38" fillId="0" borderId="20" xfId="0" applyFont="1" applyBorder="1" applyAlignment="1">
      <alignment vertical="center"/>
    </xf>
    <xf numFmtId="10" fontId="38" fillId="0" borderId="21" xfId="0" applyNumberFormat="1" applyFont="1" applyBorder="1" applyAlignment="1">
      <alignment horizontal="right" vertical="center" wrapText="1"/>
    </xf>
    <xf numFmtId="0" fontId="21" fillId="0" borderId="0" xfId="0" applyFont="1" applyAlignment="1">
      <alignment horizontal="left" vertical="center" indent="4"/>
    </xf>
    <xf numFmtId="0" fontId="21" fillId="0" borderId="0" xfId="0" applyFont="1" applyAlignment="1">
      <alignment horizontal="justify" vertical="center"/>
    </xf>
    <xf numFmtId="0" fontId="40" fillId="0" borderId="22" xfId="0" applyFont="1" applyBorder="1" applyAlignment="1">
      <alignment vertical="center"/>
    </xf>
    <xf numFmtId="0" fontId="41" fillId="0" borderId="22" xfId="0" applyFont="1" applyBorder="1" applyAlignment="1">
      <alignment vertical="center"/>
    </xf>
    <xf numFmtId="0" fontId="41" fillId="0" borderId="22" xfId="0" applyFont="1" applyBorder="1" applyAlignment="1">
      <alignment horizontal="right" vertical="center"/>
    </xf>
    <xf numFmtId="0" fontId="40" fillId="0" borderId="22" xfId="0" applyFont="1" applyBorder="1" applyAlignment="1">
      <alignment horizontal="center" vertical="center"/>
    </xf>
    <xf numFmtId="0" fontId="40" fillId="0" borderId="22" xfId="0" applyFont="1" applyBorder="1" applyAlignment="1">
      <alignment horizontal="center" vertical="center" wrapText="1"/>
    </xf>
    <xf numFmtId="0" fontId="42" fillId="0" borderId="22" xfId="0" applyFont="1" applyBorder="1" applyAlignment="1">
      <alignment vertical="center"/>
    </xf>
    <xf numFmtId="3" fontId="42" fillId="0" borderId="22" xfId="0" applyNumberFormat="1" applyFont="1" applyBorder="1" applyAlignment="1">
      <alignment horizontal="right" vertical="center"/>
    </xf>
    <xf numFmtId="9" fontId="42" fillId="0" borderId="22" xfId="0" applyNumberFormat="1" applyFont="1" applyBorder="1" applyAlignment="1">
      <alignment horizontal="right" vertical="center"/>
    </xf>
    <xf numFmtId="0" fontId="42" fillId="0" borderId="22" xfId="0" applyFont="1" applyBorder="1" applyAlignment="1">
      <alignment horizontal="right" vertical="center"/>
    </xf>
    <xf numFmtId="0" fontId="40" fillId="0" borderId="22" xfId="0" applyFont="1" applyBorder="1" applyAlignment="1">
      <alignment horizontal="right" vertical="center"/>
    </xf>
    <xf numFmtId="0" fontId="42" fillId="0" borderId="22" xfId="0" applyFont="1" applyBorder="1" applyAlignment="1">
      <alignment vertical="center" wrapText="1"/>
    </xf>
    <xf numFmtId="0" fontId="42" fillId="0" borderId="23" xfId="0" applyFont="1" applyBorder="1" applyAlignment="1">
      <alignment vertical="center"/>
    </xf>
    <xf numFmtId="3" fontId="43" fillId="0" borderId="23" xfId="0" applyNumberFormat="1" applyFont="1" applyBorder="1" applyAlignment="1">
      <alignment horizontal="right" vertical="center"/>
    </xf>
    <xf numFmtId="9" fontId="43" fillId="0" borderId="23" xfId="0" applyNumberFormat="1" applyFont="1" applyBorder="1" applyAlignment="1">
      <alignment horizontal="right" vertical="center"/>
    </xf>
    <xf numFmtId="0" fontId="44" fillId="0" borderId="0" xfId="0" applyFont="1" applyAlignment="1">
      <alignment vertical="center"/>
    </xf>
    <xf numFmtId="0" fontId="5" fillId="0" borderId="0" xfId="0" applyFont="1" applyAlignment="1">
      <alignment vertical="center"/>
    </xf>
    <xf numFmtId="0" fontId="4" fillId="0" borderId="0" xfId="0" applyFont="1" applyAlignment="1">
      <alignment horizontal="left" vertical="center" indent="6"/>
    </xf>
    <xf numFmtId="0" fontId="38" fillId="0" borderId="26" xfId="0" applyFont="1" applyBorder="1" applyAlignment="1">
      <alignment horizontal="center" vertical="center" wrapText="1"/>
    </xf>
    <xf numFmtId="0" fontId="35" fillId="0" borderId="0" xfId="0" applyFont="1" applyAlignment="1">
      <alignment vertical="center" wrapText="1"/>
    </xf>
    <xf numFmtId="0" fontId="38" fillId="0" borderId="21" xfId="0" applyFont="1" applyBorder="1" applyAlignment="1">
      <alignment vertical="center"/>
    </xf>
    <xf numFmtId="3" fontId="37" fillId="0" borderId="21" xfId="0" applyNumberFormat="1" applyFont="1" applyBorder="1" applyAlignment="1">
      <alignment horizontal="right" vertical="center"/>
    </xf>
    <xf numFmtId="9" fontId="37" fillId="0" borderId="21" xfId="0" applyNumberFormat="1" applyFont="1" applyBorder="1" applyAlignment="1">
      <alignment horizontal="right" vertical="center"/>
    </xf>
    <xf numFmtId="0" fontId="37" fillId="0" borderId="21" xfId="0" applyFont="1" applyBorder="1" applyAlignment="1">
      <alignment horizontal="right" vertical="center"/>
    </xf>
    <xf numFmtId="3" fontId="38" fillId="0" borderId="21" xfId="0" applyNumberFormat="1" applyFont="1" applyBorder="1" applyAlignment="1">
      <alignment horizontal="right" vertical="center"/>
    </xf>
    <xf numFmtId="9" fontId="38" fillId="0" borderId="21" xfId="0" applyNumberFormat="1" applyFont="1" applyBorder="1" applyAlignment="1">
      <alignment horizontal="right" vertical="center"/>
    </xf>
    <xf numFmtId="0" fontId="38" fillId="0" borderId="21" xfId="0" applyFont="1" applyBorder="1" applyAlignment="1">
      <alignment horizontal="right" vertical="center"/>
    </xf>
    <xf numFmtId="0" fontId="5" fillId="0" borderId="0" xfId="0" applyFont="1" applyAlignment="1">
      <alignment vertical="center" wrapText="1"/>
    </xf>
    <xf numFmtId="0" fontId="38" fillId="0" borderId="19" xfId="0" applyFont="1" applyBorder="1" applyAlignment="1">
      <alignment horizontal="center" vertical="center" wrapText="1"/>
    </xf>
    <xf numFmtId="0" fontId="5" fillId="0" borderId="20" xfId="0" applyFont="1" applyBorder="1" applyAlignment="1">
      <alignment horizontal="justify" vertical="center"/>
    </xf>
    <xf numFmtId="0" fontId="4" fillId="0" borderId="20" xfId="0" applyFont="1" applyBorder="1" applyAlignment="1">
      <alignment horizontal="justify" vertical="center"/>
    </xf>
    <xf numFmtId="0" fontId="5" fillId="0" borderId="20" xfId="0" applyFont="1" applyBorder="1" applyAlignment="1">
      <alignment horizontal="justify" vertical="center" wrapText="1"/>
    </xf>
    <xf numFmtId="3" fontId="5" fillId="0" borderId="21" xfId="0" applyNumberFormat="1" applyFont="1" applyBorder="1" applyAlignment="1">
      <alignment horizontal="right" vertical="center"/>
    </xf>
    <xf numFmtId="0" fontId="46" fillId="0" borderId="21" xfId="0" applyFont="1" applyBorder="1" applyAlignment="1">
      <alignment horizontal="center" vertical="center" wrapText="1"/>
    </xf>
    <xf numFmtId="0" fontId="30" fillId="0" borderId="0" xfId="0" applyFont="1" applyAlignment="1">
      <alignment vertical="center" wrapText="1"/>
    </xf>
    <xf numFmtId="0" fontId="47" fillId="0" borderId="0" xfId="0" applyFont="1" applyAlignment="1">
      <alignment horizontal="justify" vertical="center"/>
    </xf>
    <xf numFmtId="0" fontId="37" fillId="0" borderId="0" xfId="0" applyFont="1" applyAlignment="1">
      <alignment horizontal="justify" vertical="center"/>
    </xf>
    <xf numFmtId="0" fontId="49" fillId="0" borderId="0" xfId="0" applyFont="1" applyAlignment="1">
      <alignment horizontal="justify" vertical="center"/>
    </xf>
    <xf numFmtId="0" fontId="4" fillId="0" borderId="0" xfId="0" applyFont="1" applyAlignment="1">
      <alignment vertical="center"/>
    </xf>
    <xf numFmtId="0" fontId="37" fillId="0" borderId="0" xfId="0" applyFont="1" applyAlignment="1">
      <alignment vertical="center"/>
    </xf>
    <xf numFmtId="0" fontId="50" fillId="0" borderId="0" xfId="0" applyFont="1" applyAlignment="1">
      <alignment horizontal="justify" vertical="center"/>
    </xf>
    <xf numFmtId="0" fontId="52" fillId="0" borderId="0" xfId="6" applyAlignment="1">
      <alignment horizontal="justify" vertical="center"/>
    </xf>
    <xf numFmtId="0" fontId="21" fillId="0" borderId="0" xfId="0" applyFont="1" applyAlignment="1">
      <alignment vertical="center"/>
    </xf>
    <xf numFmtId="0" fontId="51" fillId="0" borderId="0" xfId="0" applyFont="1" applyAlignment="1">
      <alignment vertical="center"/>
    </xf>
    <xf numFmtId="0" fontId="18" fillId="0" borderId="18" xfId="0" applyFont="1" applyBorder="1" applyAlignment="1">
      <alignment vertical="center"/>
    </xf>
    <xf numFmtId="0" fontId="18" fillId="0" borderId="19" xfId="0" applyFont="1" applyBorder="1" applyAlignment="1">
      <alignment horizontal="right" vertical="center"/>
    </xf>
    <xf numFmtId="0" fontId="3" fillId="0" borderId="20" xfId="0" applyFont="1" applyBorder="1" applyAlignment="1">
      <alignment vertical="center"/>
    </xf>
    <xf numFmtId="4" fontId="3" fillId="0" borderId="21" xfId="0" applyNumberFormat="1" applyFont="1" applyBorder="1" applyAlignment="1">
      <alignment horizontal="right" vertical="center"/>
    </xf>
    <xf numFmtId="0" fontId="3" fillId="0" borderId="21" xfId="0" applyFont="1" applyBorder="1" applyAlignment="1">
      <alignment horizontal="right" vertical="center"/>
    </xf>
    <xf numFmtId="0" fontId="18" fillId="0" borderId="20" xfId="0" applyFont="1" applyBorder="1" applyAlignment="1">
      <alignment vertical="center"/>
    </xf>
    <xf numFmtId="4" fontId="18" fillId="0" borderId="21" xfId="0" applyNumberFormat="1" applyFont="1" applyBorder="1" applyAlignment="1">
      <alignment horizontal="right" vertical="center"/>
    </xf>
    <xf numFmtId="3" fontId="4" fillId="0" borderId="21" xfId="0" applyNumberFormat="1" applyFont="1" applyBorder="1" applyAlignment="1">
      <alignment horizontal="right" vertical="center"/>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38" fillId="0" borderId="24" xfId="0" applyFont="1" applyBorder="1" applyAlignment="1">
      <alignment horizontal="center" vertical="center"/>
    </xf>
    <xf numFmtId="0" fontId="38" fillId="0" borderId="25" xfId="0" applyFont="1" applyBorder="1" applyAlignment="1">
      <alignment horizontal="center" vertical="center"/>
    </xf>
    <xf numFmtId="0" fontId="38" fillId="0" borderId="24" xfId="0" applyFont="1" applyBorder="1" applyAlignment="1">
      <alignment horizontal="center" vertical="center" wrapText="1"/>
    </xf>
    <xf numFmtId="0" fontId="38" fillId="0" borderId="25" xfId="0" applyFont="1" applyBorder="1" applyAlignment="1">
      <alignment horizontal="center" vertical="center" wrapText="1"/>
    </xf>
    <xf numFmtId="0" fontId="38" fillId="0" borderId="24" xfId="0" applyFont="1" applyBorder="1" applyAlignment="1">
      <alignment vertical="center"/>
    </xf>
    <xf numFmtId="0" fontId="38" fillId="0" borderId="25" xfId="0" applyFont="1" applyBorder="1" applyAlignment="1">
      <alignment vertical="center"/>
    </xf>
    <xf numFmtId="0" fontId="5" fillId="0" borderId="24" xfId="0" applyFont="1" applyBorder="1" applyAlignment="1">
      <alignment horizontal="justify" vertical="center"/>
    </xf>
    <xf numFmtId="0" fontId="5" fillId="0" borderId="20" xfId="0" applyFont="1" applyBorder="1" applyAlignment="1">
      <alignment horizontal="justify" vertical="center"/>
    </xf>
    <xf numFmtId="0" fontId="4" fillId="0" borderId="24" xfId="0" applyFont="1" applyBorder="1" applyAlignment="1">
      <alignment horizontal="center" vertical="center"/>
    </xf>
    <xf numFmtId="0" fontId="4" fillId="0" borderId="20" xfId="0" applyFont="1" applyBorder="1" applyAlignment="1">
      <alignment horizontal="center" vertical="center"/>
    </xf>
    <xf numFmtId="0" fontId="4" fillId="0" borderId="24" xfId="0" applyFont="1" applyBorder="1" applyAlignment="1">
      <alignment horizontal="center" vertical="center" wrapText="1"/>
    </xf>
    <xf numFmtId="0" fontId="4" fillId="0" borderId="20" xfId="0" applyFont="1" applyBorder="1" applyAlignment="1">
      <alignment horizontal="center" vertical="center" wrapText="1"/>
    </xf>
  </cellXfs>
  <cellStyles count="7">
    <cellStyle name="Hiperveza" xfId="6" builtinId="8"/>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heliosfaros.h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view="pageBreakPreview" topLeftCell="A4" zoomScaleNormal="100" zoomScaleSheetLayoutView="100" workbookViewId="0">
      <selection activeCell="E29" sqref="E29:F29"/>
    </sheetView>
  </sheetViews>
  <sheetFormatPr defaultColWidth="9.08984375" defaultRowHeight="14.5" x14ac:dyDescent="0.35"/>
  <cols>
    <col min="1" max="8" width="9.08984375" style="35"/>
    <col min="9" max="9" width="15.36328125" style="35" customWidth="1"/>
    <col min="10" max="10" width="9.08984375" style="35"/>
    <col min="11" max="13" width="9.08984375" style="33"/>
    <col min="14" max="14" width="9.08984375" style="34"/>
    <col min="15" max="20" width="9.08984375" style="33"/>
    <col min="21" max="16384" width="9.08984375" style="35"/>
  </cols>
  <sheetData>
    <row r="1" spans="1:20" ht="15.5" x14ac:dyDescent="0.35">
      <c r="A1" s="188" t="s">
        <v>305</v>
      </c>
      <c r="B1" s="189"/>
      <c r="C1" s="189"/>
      <c r="D1" s="51"/>
      <c r="E1" s="51"/>
      <c r="F1" s="51"/>
      <c r="G1" s="51"/>
      <c r="H1" s="51"/>
      <c r="I1" s="51"/>
      <c r="J1" s="52"/>
    </row>
    <row r="2" spans="1:20" ht="14.4" customHeight="1" x14ac:dyDescent="0.35">
      <c r="A2" s="190" t="s">
        <v>321</v>
      </c>
      <c r="B2" s="191"/>
      <c r="C2" s="191"/>
      <c r="D2" s="191"/>
      <c r="E2" s="191"/>
      <c r="F2" s="191"/>
      <c r="G2" s="191"/>
      <c r="H2" s="191"/>
      <c r="I2" s="191"/>
      <c r="J2" s="192"/>
      <c r="N2" s="34">
        <v>1</v>
      </c>
    </row>
    <row r="3" spans="1:20" x14ac:dyDescent="0.35">
      <c r="A3" s="53"/>
      <c r="B3" s="54"/>
      <c r="C3" s="54"/>
      <c r="D3" s="54"/>
      <c r="E3" s="54"/>
      <c r="F3" s="54"/>
      <c r="G3" s="54"/>
      <c r="H3" s="54"/>
      <c r="I3" s="54"/>
      <c r="J3" s="55"/>
      <c r="N3" s="34">
        <v>2</v>
      </c>
    </row>
    <row r="4" spans="1:20" ht="33.65" customHeight="1" x14ac:dyDescent="0.35">
      <c r="A4" s="193" t="s">
        <v>306</v>
      </c>
      <c r="B4" s="194"/>
      <c r="C4" s="194"/>
      <c r="D4" s="194"/>
      <c r="E4" s="195">
        <v>46023</v>
      </c>
      <c r="F4" s="196"/>
      <c r="G4" s="56" t="s">
        <v>0</v>
      </c>
      <c r="H4" s="195">
        <v>46112</v>
      </c>
      <c r="I4" s="196"/>
      <c r="J4" s="57"/>
      <c r="N4" s="34">
        <v>3</v>
      </c>
    </row>
    <row r="5" spans="1:20" s="33" customFormat="1" ht="10.25" customHeight="1" x14ac:dyDescent="0.35">
      <c r="A5" s="197"/>
      <c r="B5" s="198"/>
      <c r="C5" s="198"/>
      <c r="D5" s="198"/>
      <c r="E5" s="198"/>
      <c r="F5" s="198"/>
      <c r="G5" s="198"/>
      <c r="H5" s="198"/>
      <c r="I5" s="198"/>
      <c r="J5" s="199"/>
      <c r="N5" s="34">
        <v>4</v>
      </c>
    </row>
    <row r="6" spans="1:20" ht="20.399999999999999" customHeight="1" x14ac:dyDescent="0.35">
      <c r="A6" s="58"/>
      <c r="B6" s="59" t="s">
        <v>328</v>
      </c>
      <c r="C6" s="60"/>
      <c r="D6" s="60"/>
      <c r="E6" s="17">
        <v>2026</v>
      </c>
      <c r="F6" s="61"/>
      <c r="G6" s="56"/>
      <c r="H6" s="61"/>
      <c r="I6" s="62"/>
      <c r="J6" s="63"/>
    </row>
    <row r="7" spans="1:20" s="38" customFormat="1" ht="11" customHeight="1" x14ac:dyDescent="0.35">
      <c r="A7" s="58"/>
      <c r="B7" s="60"/>
      <c r="C7" s="60"/>
      <c r="D7" s="60"/>
      <c r="E7" s="64"/>
      <c r="F7" s="64"/>
      <c r="G7" s="56"/>
      <c r="H7" s="61"/>
      <c r="I7" s="62"/>
      <c r="J7" s="63"/>
      <c r="K7" s="36"/>
      <c r="L7" s="36"/>
      <c r="M7" s="36"/>
      <c r="N7" s="37"/>
      <c r="O7" s="36"/>
      <c r="P7" s="36"/>
      <c r="Q7" s="36"/>
      <c r="R7" s="36"/>
      <c r="S7" s="36"/>
      <c r="T7" s="36"/>
    </row>
    <row r="8" spans="1:20" ht="20.399999999999999" customHeight="1" x14ac:dyDescent="0.35">
      <c r="A8" s="58"/>
      <c r="B8" s="59" t="s">
        <v>329</v>
      </c>
      <c r="C8" s="60"/>
      <c r="D8" s="60"/>
      <c r="E8" s="17">
        <v>1</v>
      </c>
      <c r="F8" s="61"/>
      <c r="G8" s="56"/>
      <c r="H8" s="61"/>
      <c r="I8" s="62"/>
      <c r="J8" s="63"/>
    </row>
    <row r="9" spans="1:20" s="38" customFormat="1" ht="11" customHeight="1" x14ac:dyDescent="0.35">
      <c r="A9" s="58"/>
      <c r="B9" s="60"/>
      <c r="C9" s="60"/>
      <c r="D9" s="60"/>
      <c r="E9" s="64"/>
      <c r="F9" s="64"/>
      <c r="G9" s="56"/>
      <c r="H9" s="64"/>
      <c r="I9" s="65"/>
      <c r="J9" s="63"/>
      <c r="K9" s="36"/>
      <c r="L9" s="36"/>
      <c r="M9" s="36"/>
      <c r="N9" s="37"/>
      <c r="O9" s="36"/>
      <c r="P9" s="36"/>
      <c r="Q9" s="36"/>
      <c r="R9" s="36"/>
      <c r="S9" s="36"/>
      <c r="T9" s="36"/>
    </row>
    <row r="10" spans="1:20" ht="38" customHeight="1" x14ac:dyDescent="0.35">
      <c r="A10" s="207" t="s">
        <v>330</v>
      </c>
      <c r="B10" s="208"/>
      <c r="C10" s="208"/>
      <c r="D10" s="208"/>
      <c r="E10" s="208"/>
      <c r="F10" s="208"/>
      <c r="G10" s="208"/>
      <c r="H10" s="208"/>
      <c r="I10" s="208"/>
      <c r="J10" s="66"/>
    </row>
    <row r="11" spans="1:20" ht="24.65" customHeight="1" x14ac:dyDescent="0.35">
      <c r="A11" s="209" t="s">
        <v>307</v>
      </c>
      <c r="B11" s="210"/>
      <c r="C11" s="202" t="s">
        <v>455</v>
      </c>
      <c r="D11" s="203"/>
      <c r="E11" s="67"/>
      <c r="F11" s="211" t="s">
        <v>331</v>
      </c>
      <c r="G11" s="201"/>
      <c r="H11" s="212" t="s">
        <v>451</v>
      </c>
      <c r="I11" s="213"/>
      <c r="J11" s="68"/>
    </row>
    <row r="12" spans="1:20" ht="14.4" customHeight="1" x14ac:dyDescent="0.35">
      <c r="A12" s="69"/>
      <c r="B12" s="70"/>
      <c r="C12" s="70"/>
      <c r="D12" s="70"/>
      <c r="E12" s="205"/>
      <c r="F12" s="205"/>
      <c r="G12" s="205"/>
      <c r="H12" s="205"/>
      <c r="I12" s="71"/>
      <c r="J12" s="68"/>
    </row>
    <row r="13" spans="1:20" ht="21" customHeight="1" x14ac:dyDescent="0.35">
      <c r="A13" s="200" t="s">
        <v>322</v>
      </c>
      <c r="B13" s="201"/>
      <c r="C13" s="202" t="s">
        <v>456</v>
      </c>
      <c r="D13" s="203"/>
      <c r="E13" s="204"/>
      <c r="F13" s="205"/>
      <c r="G13" s="205"/>
      <c r="H13" s="205"/>
      <c r="I13" s="71"/>
      <c r="J13" s="68"/>
    </row>
    <row r="14" spans="1:20" ht="11" customHeight="1" x14ac:dyDescent="0.35">
      <c r="A14" s="67"/>
      <c r="B14" s="71"/>
      <c r="C14" s="47"/>
      <c r="D14" s="47"/>
      <c r="E14" s="206"/>
      <c r="F14" s="206"/>
      <c r="G14" s="206"/>
      <c r="H14" s="206"/>
      <c r="I14" s="70"/>
      <c r="J14" s="72"/>
    </row>
    <row r="15" spans="1:20" ht="23" customHeight="1" x14ac:dyDescent="0.35">
      <c r="A15" s="200" t="s">
        <v>308</v>
      </c>
      <c r="B15" s="201"/>
      <c r="C15" s="202" t="s">
        <v>457</v>
      </c>
      <c r="D15" s="203"/>
      <c r="E15" s="220"/>
      <c r="F15" s="221"/>
      <c r="G15" s="73" t="s">
        <v>332</v>
      </c>
      <c r="H15" s="212" t="s">
        <v>459</v>
      </c>
      <c r="I15" s="213"/>
      <c r="J15" s="74"/>
    </row>
    <row r="16" spans="1:20" ht="11" customHeight="1" x14ac:dyDescent="0.35">
      <c r="A16" s="67"/>
      <c r="B16" s="71"/>
      <c r="C16" s="70"/>
      <c r="D16" s="70"/>
      <c r="E16" s="206"/>
      <c r="F16" s="206"/>
      <c r="G16" s="222"/>
      <c r="H16" s="222"/>
      <c r="I16" s="70"/>
      <c r="J16" s="72"/>
    </row>
    <row r="17" spans="1:10" ht="23" customHeight="1" x14ac:dyDescent="0.35">
      <c r="A17" s="75"/>
      <c r="B17" s="73" t="s">
        <v>333</v>
      </c>
      <c r="C17" s="202" t="s">
        <v>458</v>
      </c>
      <c r="D17" s="203"/>
      <c r="E17" s="76"/>
      <c r="F17" s="76"/>
      <c r="G17" s="76"/>
      <c r="H17" s="76"/>
      <c r="I17" s="76"/>
      <c r="J17" s="74"/>
    </row>
    <row r="18" spans="1:10" x14ac:dyDescent="0.35">
      <c r="A18" s="214"/>
      <c r="B18" s="215"/>
      <c r="C18" s="206"/>
      <c r="D18" s="206"/>
      <c r="E18" s="206"/>
      <c r="F18" s="206"/>
      <c r="G18" s="206"/>
      <c r="H18" s="206"/>
      <c r="I18" s="70"/>
      <c r="J18" s="72"/>
    </row>
    <row r="19" spans="1:10" x14ac:dyDescent="0.35">
      <c r="A19" s="209" t="s">
        <v>309</v>
      </c>
      <c r="B19" s="216"/>
      <c r="C19" s="217" t="s">
        <v>460</v>
      </c>
      <c r="D19" s="218"/>
      <c r="E19" s="218"/>
      <c r="F19" s="218"/>
      <c r="G19" s="218"/>
      <c r="H19" s="218"/>
      <c r="I19" s="218"/>
      <c r="J19" s="219"/>
    </row>
    <row r="20" spans="1:10" x14ac:dyDescent="0.35">
      <c r="A20" s="69"/>
      <c r="B20" s="70"/>
      <c r="C20" s="77"/>
      <c r="D20" s="70"/>
      <c r="E20" s="206"/>
      <c r="F20" s="206"/>
      <c r="G20" s="206"/>
      <c r="H20" s="206"/>
      <c r="I20" s="70"/>
      <c r="J20" s="72"/>
    </row>
    <row r="21" spans="1:10" x14ac:dyDescent="0.35">
      <c r="A21" s="209" t="s">
        <v>310</v>
      </c>
      <c r="B21" s="216"/>
      <c r="C21" s="212">
        <v>21460</v>
      </c>
      <c r="D21" s="213"/>
      <c r="E21" s="206"/>
      <c r="F21" s="206"/>
      <c r="G21" s="217" t="s">
        <v>461</v>
      </c>
      <c r="H21" s="218"/>
      <c r="I21" s="218"/>
      <c r="J21" s="219"/>
    </row>
    <row r="22" spans="1:10" x14ac:dyDescent="0.35">
      <c r="A22" s="69"/>
      <c r="B22" s="70"/>
      <c r="C22" s="70"/>
      <c r="D22" s="70"/>
      <c r="E22" s="206"/>
      <c r="F22" s="206"/>
      <c r="G22" s="206"/>
      <c r="H22" s="206"/>
      <c r="I22" s="70"/>
      <c r="J22" s="72"/>
    </row>
    <row r="23" spans="1:10" x14ac:dyDescent="0.35">
      <c r="A23" s="209" t="s">
        <v>311</v>
      </c>
      <c r="B23" s="216"/>
      <c r="C23" s="217" t="s">
        <v>462</v>
      </c>
      <c r="D23" s="218"/>
      <c r="E23" s="218"/>
      <c r="F23" s="218"/>
      <c r="G23" s="218"/>
      <c r="H23" s="218"/>
      <c r="I23" s="218"/>
      <c r="J23" s="219"/>
    </row>
    <row r="24" spans="1:10" x14ac:dyDescent="0.35">
      <c r="A24" s="69"/>
      <c r="B24" s="70"/>
      <c r="C24" s="47"/>
      <c r="D24" s="70"/>
      <c r="E24" s="206"/>
      <c r="F24" s="206"/>
      <c r="G24" s="206"/>
      <c r="H24" s="206"/>
      <c r="I24" s="70"/>
      <c r="J24" s="72"/>
    </row>
    <row r="25" spans="1:10" x14ac:dyDescent="0.35">
      <c r="A25" s="209" t="s">
        <v>312</v>
      </c>
      <c r="B25" s="216"/>
      <c r="C25" s="224" t="s">
        <v>463</v>
      </c>
      <c r="D25" s="225"/>
      <c r="E25" s="225"/>
      <c r="F25" s="225"/>
      <c r="G25" s="225"/>
      <c r="H25" s="225"/>
      <c r="I25" s="225"/>
      <c r="J25" s="226"/>
    </row>
    <row r="26" spans="1:10" x14ac:dyDescent="0.35">
      <c r="A26" s="69"/>
      <c r="B26" s="70"/>
      <c r="C26" s="77"/>
      <c r="D26" s="70"/>
      <c r="E26" s="206"/>
      <c r="F26" s="206"/>
      <c r="G26" s="206"/>
      <c r="H26" s="206"/>
      <c r="I26" s="70"/>
      <c r="J26" s="72"/>
    </row>
    <row r="27" spans="1:10" x14ac:dyDescent="0.35">
      <c r="A27" s="209" t="s">
        <v>313</v>
      </c>
      <c r="B27" s="216"/>
      <c r="C27" s="224" t="s">
        <v>464</v>
      </c>
      <c r="D27" s="225"/>
      <c r="E27" s="225"/>
      <c r="F27" s="225"/>
      <c r="G27" s="225"/>
      <c r="H27" s="225"/>
      <c r="I27" s="225"/>
      <c r="J27" s="226"/>
    </row>
    <row r="28" spans="1:10" ht="14" customHeight="1" x14ac:dyDescent="0.35">
      <c r="A28" s="69"/>
      <c r="B28" s="70"/>
      <c r="C28" s="77"/>
      <c r="D28" s="70"/>
      <c r="E28" s="206"/>
      <c r="F28" s="206"/>
      <c r="G28" s="206"/>
      <c r="H28" s="206"/>
      <c r="I28" s="70"/>
      <c r="J28" s="72"/>
    </row>
    <row r="29" spans="1:10" ht="23" customHeight="1" x14ac:dyDescent="0.35">
      <c r="A29" s="200" t="s">
        <v>323</v>
      </c>
      <c r="B29" s="216"/>
      <c r="C29" s="18">
        <v>87</v>
      </c>
      <c r="D29" s="78"/>
      <c r="E29" s="223"/>
      <c r="F29" s="223"/>
      <c r="G29" s="223"/>
      <c r="H29" s="223"/>
      <c r="I29" s="79"/>
      <c r="J29" s="80"/>
    </row>
    <row r="30" spans="1:10" x14ac:dyDescent="0.35">
      <c r="A30" s="69"/>
      <c r="B30" s="70"/>
      <c r="C30" s="70"/>
      <c r="D30" s="70"/>
      <c r="E30" s="206"/>
      <c r="F30" s="206"/>
      <c r="G30" s="206"/>
      <c r="H30" s="206"/>
      <c r="I30" s="79"/>
      <c r="J30" s="80"/>
    </row>
    <row r="31" spans="1:10" x14ac:dyDescent="0.35">
      <c r="A31" s="209" t="s">
        <v>314</v>
      </c>
      <c r="B31" s="216"/>
      <c r="C31" s="19" t="s">
        <v>335</v>
      </c>
      <c r="D31" s="227" t="s">
        <v>334</v>
      </c>
      <c r="E31" s="228"/>
      <c r="F31" s="228"/>
      <c r="G31" s="228"/>
      <c r="H31" s="70"/>
      <c r="I31" s="81" t="s">
        <v>335</v>
      </c>
      <c r="J31" s="82" t="s">
        <v>336</v>
      </c>
    </row>
    <row r="32" spans="1:10" x14ac:dyDescent="0.35">
      <c r="A32" s="209"/>
      <c r="B32" s="216"/>
      <c r="C32" s="83"/>
      <c r="D32" s="56"/>
      <c r="E32" s="221"/>
      <c r="F32" s="221"/>
      <c r="G32" s="221"/>
      <c r="H32" s="221"/>
      <c r="I32" s="79"/>
      <c r="J32" s="80"/>
    </row>
    <row r="33" spans="1:10" x14ac:dyDescent="0.35">
      <c r="A33" s="209" t="s">
        <v>324</v>
      </c>
      <c r="B33" s="216"/>
      <c r="C33" s="18" t="s">
        <v>338</v>
      </c>
      <c r="D33" s="227" t="s">
        <v>337</v>
      </c>
      <c r="E33" s="228"/>
      <c r="F33" s="228"/>
      <c r="G33" s="228"/>
      <c r="H33" s="76"/>
      <c r="I33" s="81" t="s">
        <v>338</v>
      </c>
      <c r="J33" s="82" t="s">
        <v>339</v>
      </c>
    </row>
    <row r="34" spans="1:10" x14ac:dyDescent="0.35">
      <c r="A34" s="69"/>
      <c r="B34" s="70"/>
      <c r="C34" s="70"/>
      <c r="D34" s="70"/>
      <c r="E34" s="206"/>
      <c r="F34" s="206"/>
      <c r="G34" s="206"/>
      <c r="H34" s="206"/>
      <c r="I34" s="70"/>
      <c r="J34" s="72"/>
    </row>
    <row r="35" spans="1:10" x14ac:dyDescent="0.35">
      <c r="A35" s="227" t="s">
        <v>325</v>
      </c>
      <c r="B35" s="228"/>
      <c r="C35" s="228"/>
      <c r="D35" s="228"/>
      <c r="E35" s="228" t="s">
        <v>315</v>
      </c>
      <c r="F35" s="228"/>
      <c r="G35" s="228"/>
      <c r="H35" s="228"/>
      <c r="I35" s="228"/>
      <c r="J35" s="84" t="s">
        <v>316</v>
      </c>
    </row>
    <row r="36" spans="1:10" x14ac:dyDescent="0.35">
      <c r="A36" s="69"/>
      <c r="B36" s="70"/>
      <c r="C36" s="70"/>
      <c r="D36" s="70"/>
      <c r="E36" s="206"/>
      <c r="F36" s="206"/>
      <c r="G36" s="206"/>
      <c r="H36" s="206"/>
      <c r="I36" s="70"/>
      <c r="J36" s="80"/>
    </row>
    <row r="37" spans="1:10" x14ac:dyDescent="0.35">
      <c r="A37" s="229"/>
      <c r="B37" s="230"/>
      <c r="C37" s="230"/>
      <c r="D37" s="230"/>
      <c r="E37" s="229"/>
      <c r="F37" s="230"/>
      <c r="G37" s="230"/>
      <c r="H37" s="230"/>
      <c r="I37" s="231"/>
      <c r="J37" s="48"/>
    </row>
    <row r="38" spans="1:10" x14ac:dyDescent="0.35">
      <c r="A38" s="39"/>
      <c r="B38" s="47"/>
      <c r="C38" s="50"/>
      <c r="D38" s="232"/>
      <c r="E38" s="232"/>
      <c r="F38" s="232"/>
      <c r="G38" s="232"/>
      <c r="H38" s="232"/>
      <c r="I38" s="232"/>
      <c r="J38" s="40"/>
    </row>
    <row r="39" spans="1:10" x14ac:dyDescent="0.35">
      <c r="A39" s="229"/>
      <c r="B39" s="230"/>
      <c r="C39" s="230"/>
      <c r="D39" s="231"/>
      <c r="E39" s="229"/>
      <c r="F39" s="230"/>
      <c r="G39" s="230"/>
      <c r="H39" s="230"/>
      <c r="I39" s="231"/>
      <c r="J39" s="18"/>
    </row>
    <row r="40" spans="1:10" x14ac:dyDescent="0.35">
      <c r="A40" s="39"/>
      <c r="B40" s="47"/>
      <c r="C40" s="50"/>
      <c r="D40" s="49"/>
      <c r="E40" s="232"/>
      <c r="F40" s="232"/>
      <c r="G40" s="232"/>
      <c r="H40" s="232"/>
      <c r="I40" s="46"/>
      <c r="J40" s="40"/>
    </row>
    <row r="41" spans="1:10" x14ac:dyDescent="0.35">
      <c r="A41" s="229"/>
      <c r="B41" s="230"/>
      <c r="C41" s="230"/>
      <c r="D41" s="231"/>
      <c r="E41" s="229"/>
      <c r="F41" s="230"/>
      <c r="G41" s="230"/>
      <c r="H41" s="230"/>
      <c r="I41" s="231"/>
      <c r="J41" s="18"/>
    </row>
    <row r="42" spans="1:10" x14ac:dyDescent="0.35">
      <c r="A42" s="39"/>
      <c r="B42" s="47"/>
      <c r="C42" s="50"/>
      <c r="D42" s="49"/>
      <c r="E42" s="232"/>
      <c r="F42" s="232"/>
      <c r="G42" s="232"/>
      <c r="H42" s="232"/>
      <c r="I42" s="46"/>
      <c r="J42" s="40"/>
    </row>
    <row r="43" spans="1:10" x14ac:dyDescent="0.35">
      <c r="A43" s="229"/>
      <c r="B43" s="230"/>
      <c r="C43" s="230"/>
      <c r="D43" s="231"/>
      <c r="E43" s="229"/>
      <c r="F43" s="230"/>
      <c r="G43" s="230"/>
      <c r="H43" s="230"/>
      <c r="I43" s="231"/>
      <c r="J43" s="18"/>
    </row>
    <row r="44" spans="1:10" x14ac:dyDescent="0.35">
      <c r="A44" s="41"/>
      <c r="B44" s="50"/>
      <c r="C44" s="234"/>
      <c r="D44" s="234"/>
      <c r="E44" s="222"/>
      <c r="F44" s="222"/>
      <c r="G44" s="234"/>
      <c r="H44" s="234"/>
      <c r="I44" s="234"/>
      <c r="J44" s="40"/>
    </row>
    <row r="45" spans="1:10" x14ac:dyDescent="0.35">
      <c r="A45" s="229"/>
      <c r="B45" s="230"/>
      <c r="C45" s="230"/>
      <c r="D45" s="231"/>
      <c r="E45" s="229"/>
      <c r="F45" s="230"/>
      <c r="G45" s="230"/>
      <c r="H45" s="230"/>
      <c r="I45" s="231"/>
      <c r="J45" s="18"/>
    </row>
    <row r="46" spans="1:10" x14ac:dyDescent="0.35">
      <c r="A46" s="41"/>
      <c r="B46" s="50"/>
      <c r="C46" s="50"/>
      <c r="D46" s="47"/>
      <c r="E46" s="222"/>
      <c r="F46" s="222"/>
      <c r="G46" s="234"/>
      <c r="H46" s="234"/>
      <c r="I46" s="47"/>
      <c r="J46" s="40"/>
    </row>
    <row r="47" spans="1:10" x14ac:dyDescent="0.35">
      <c r="A47" s="229"/>
      <c r="B47" s="230"/>
      <c r="C47" s="230"/>
      <c r="D47" s="231"/>
      <c r="E47" s="229"/>
      <c r="F47" s="230"/>
      <c r="G47" s="230"/>
      <c r="H47" s="230"/>
      <c r="I47" s="231"/>
      <c r="J47" s="18"/>
    </row>
    <row r="48" spans="1:10" x14ac:dyDescent="0.35">
      <c r="A48" s="85"/>
      <c r="B48" s="77"/>
      <c r="C48" s="77"/>
      <c r="D48" s="70"/>
      <c r="E48" s="206"/>
      <c r="F48" s="206"/>
      <c r="G48" s="233"/>
      <c r="H48" s="233"/>
      <c r="I48" s="70"/>
      <c r="J48" s="86" t="s">
        <v>340</v>
      </c>
    </row>
    <row r="49" spans="1:10" x14ac:dyDescent="0.35">
      <c r="A49" s="85"/>
      <c r="B49" s="77"/>
      <c r="C49" s="77"/>
      <c r="D49" s="70"/>
      <c r="E49" s="206"/>
      <c r="F49" s="206"/>
      <c r="G49" s="233"/>
      <c r="H49" s="233"/>
      <c r="I49" s="70"/>
      <c r="J49" s="86" t="s">
        <v>341</v>
      </c>
    </row>
    <row r="50" spans="1:10" ht="14.4" customHeight="1" x14ac:dyDescent="0.35">
      <c r="A50" s="200" t="s">
        <v>317</v>
      </c>
      <c r="B50" s="211"/>
      <c r="C50" s="212" t="s">
        <v>341</v>
      </c>
      <c r="D50" s="213"/>
      <c r="E50" s="239" t="s">
        <v>342</v>
      </c>
      <c r="F50" s="240"/>
      <c r="G50" s="217"/>
      <c r="H50" s="218"/>
      <c r="I50" s="218"/>
      <c r="J50" s="219"/>
    </row>
    <row r="51" spans="1:10" x14ac:dyDescent="0.35">
      <c r="A51" s="85"/>
      <c r="B51" s="77"/>
      <c r="C51" s="233"/>
      <c r="D51" s="233"/>
      <c r="E51" s="206"/>
      <c r="F51" s="206"/>
      <c r="G51" s="241" t="s">
        <v>343</v>
      </c>
      <c r="H51" s="241"/>
      <c r="I51" s="241"/>
      <c r="J51" s="63"/>
    </row>
    <row r="52" spans="1:10" ht="14" customHeight="1" x14ac:dyDescent="0.35">
      <c r="A52" s="200" t="s">
        <v>318</v>
      </c>
      <c r="B52" s="211"/>
      <c r="C52" s="217" t="s">
        <v>465</v>
      </c>
      <c r="D52" s="218"/>
      <c r="E52" s="218"/>
      <c r="F52" s="218"/>
      <c r="G52" s="218"/>
      <c r="H52" s="218"/>
      <c r="I52" s="218"/>
      <c r="J52" s="219"/>
    </row>
    <row r="53" spans="1:10" x14ac:dyDescent="0.35">
      <c r="A53" s="69"/>
      <c r="B53" s="70"/>
      <c r="C53" s="223" t="s">
        <v>319</v>
      </c>
      <c r="D53" s="223"/>
      <c r="E53" s="223"/>
      <c r="F53" s="223"/>
      <c r="G53" s="223"/>
      <c r="H53" s="223"/>
      <c r="I53" s="223"/>
      <c r="J53" s="72"/>
    </row>
    <row r="54" spans="1:10" x14ac:dyDescent="0.35">
      <c r="A54" s="200" t="s">
        <v>320</v>
      </c>
      <c r="B54" s="211"/>
      <c r="C54" s="235" t="s">
        <v>466</v>
      </c>
      <c r="D54" s="236"/>
      <c r="E54" s="237"/>
      <c r="F54" s="206"/>
      <c r="G54" s="206"/>
      <c r="H54" s="228"/>
      <c r="I54" s="228"/>
      <c r="J54" s="238"/>
    </row>
    <row r="55" spans="1:10" x14ac:dyDescent="0.35">
      <c r="A55" s="69"/>
      <c r="B55" s="70"/>
      <c r="C55" s="77"/>
      <c r="D55" s="70"/>
      <c r="E55" s="206"/>
      <c r="F55" s="206"/>
      <c r="G55" s="206"/>
      <c r="H55" s="206"/>
      <c r="I55" s="70"/>
      <c r="J55" s="72"/>
    </row>
    <row r="56" spans="1:10" ht="14.4" customHeight="1" x14ac:dyDescent="0.35">
      <c r="A56" s="200" t="s">
        <v>312</v>
      </c>
      <c r="B56" s="211"/>
      <c r="C56" s="242" t="s">
        <v>467</v>
      </c>
      <c r="D56" s="243"/>
      <c r="E56" s="243"/>
      <c r="F56" s="243"/>
      <c r="G56" s="243"/>
      <c r="H56" s="243"/>
      <c r="I56" s="243"/>
      <c r="J56" s="244"/>
    </row>
    <row r="57" spans="1:10" x14ac:dyDescent="0.35">
      <c r="A57" s="69"/>
      <c r="B57" s="70"/>
      <c r="C57" s="70"/>
      <c r="D57" s="70"/>
      <c r="E57" s="206"/>
      <c r="F57" s="206"/>
      <c r="G57" s="206"/>
      <c r="H57" s="206"/>
      <c r="I57" s="70"/>
      <c r="J57" s="72"/>
    </row>
    <row r="58" spans="1:10" x14ac:dyDescent="0.35">
      <c r="A58" s="200" t="s">
        <v>344</v>
      </c>
      <c r="B58" s="211"/>
      <c r="C58" s="242" t="s">
        <v>468</v>
      </c>
      <c r="D58" s="243"/>
      <c r="E58" s="243"/>
      <c r="F58" s="243"/>
      <c r="G58" s="243"/>
      <c r="H58" s="243"/>
      <c r="I58" s="243"/>
      <c r="J58" s="244"/>
    </row>
    <row r="59" spans="1:10" ht="14.4" customHeight="1" x14ac:dyDescent="0.35">
      <c r="A59" s="69"/>
      <c r="B59" s="70"/>
      <c r="C59" s="245" t="s">
        <v>345</v>
      </c>
      <c r="D59" s="245"/>
      <c r="E59" s="245"/>
      <c r="F59" s="245"/>
      <c r="G59" s="70"/>
      <c r="H59" s="70"/>
      <c r="I59" s="70"/>
      <c r="J59" s="72"/>
    </row>
    <row r="60" spans="1:10" x14ac:dyDescent="0.35">
      <c r="A60" s="200" t="s">
        <v>346</v>
      </c>
      <c r="B60" s="211"/>
      <c r="C60" s="242" t="s">
        <v>469</v>
      </c>
      <c r="D60" s="243"/>
      <c r="E60" s="243"/>
      <c r="F60" s="243"/>
      <c r="G60" s="243"/>
      <c r="H60" s="243"/>
      <c r="I60" s="243"/>
      <c r="J60" s="244"/>
    </row>
    <row r="61" spans="1:10" ht="14.4" customHeight="1" x14ac:dyDescent="0.35">
      <c r="A61" s="87"/>
      <c r="B61" s="88"/>
      <c r="C61" s="246" t="s">
        <v>347</v>
      </c>
      <c r="D61" s="246"/>
      <c r="E61" s="246"/>
      <c r="F61" s="246"/>
      <c r="G61" s="246"/>
      <c r="H61" s="88"/>
      <c r="I61" s="88"/>
      <c r="J61" s="89"/>
    </row>
    <row r="68" ht="27" customHeight="1" x14ac:dyDescent="0.35"/>
    <row r="72" ht="38.4" customHeight="1" x14ac:dyDescent="0.3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view="pageBreakPreview" zoomScaleNormal="100" zoomScaleSheetLayoutView="100" workbookViewId="0">
      <selection activeCell="H119" sqref="H119:I133"/>
    </sheetView>
  </sheetViews>
  <sheetFormatPr defaultColWidth="8.90625" defaultRowHeight="12.5" x14ac:dyDescent="0.25"/>
  <cols>
    <col min="1" max="7" width="8.90625" style="42"/>
    <col min="8" max="9" width="16.453125" style="43" customWidth="1"/>
    <col min="10" max="10" width="10.36328125" style="42" bestFit="1" customWidth="1"/>
    <col min="11" max="16384" width="8.90625" style="42"/>
  </cols>
  <sheetData>
    <row r="1" spans="1:9" x14ac:dyDescent="0.25">
      <c r="A1" s="250" t="s">
        <v>1</v>
      </c>
      <c r="B1" s="251"/>
      <c r="C1" s="251"/>
      <c r="D1" s="251"/>
      <c r="E1" s="251"/>
      <c r="F1" s="251"/>
      <c r="G1" s="251"/>
      <c r="H1" s="251"/>
      <c r="I1" s="251"/>
    </row>
    <row r="2" spans="1:9" x14ac:dyDescent="0.25">
      <c r="A2" s="252" t="s">
        <v>452</v>
      </c>
      <c r="B2" s="253"/>
      <c r="C2" s="253"/>
      <c r="D2" s="253"/>
      <c r="E2" s="253"/>
      <c r="F2" s="253"/>
      <c r="G2" s="253"/>
      <c r="H2" s="253"/>
      <c r="I2" s="253"/>
    </row>
    <row r="3" spans="1:9" x14ac:dyDescent="0.25">
      <c r="A3" s="254" t="s">
        <v>439</v>
      </c>
      <c r="B3" s="254"/>
      <c r="C3" s="254"/>
      <c r="D3" s="254"/>
      <c r="E3" s="254"/>
      <c r="F3" s="254"/>
      <c r="G3" s="254"/>
      <c r="H3" s="254"/>
      <c r="I3" s="254"/>
    </row>
    <row r="4" spans="1:9" x14ac:dyDescent="0.25">
      <c r="A4" s="255" t="s">
        <v>470</v>
      </c>
      <c r="B4" s="256"/>
      <c r="C4" s="256"/>
      <c r="D4" s="256"/>
      <c r="E4" s="256"/>
      <c r="F4" s="256"/>
      <c r="G4" s="256"/>
      <c r="H4" s="256"/>
      <c r="I4" s="257"/>
    </row>
    <row r="5" spans="1:9" ht="31.5" x14ac:dyDescent="0.25">
      <c r="A5" s="260" t="s">
        <v>2</v>
      </c>
      <c r="B5" s="261"/>
      <c r="C5" s="261"/>
      <c r="D5" s="261"/>
      <c r="E5" s="261"/>
      <c r="F5" s="261"/>
      <c r="G5" s="45" t="s">
        <v>101</v>
      </c>
      <c r="H5" s="6" t="s">
        <v>294</v>
      </c>
      <c r="I5" s="6" t="s">
        <v>295</v>
      </c>
    </row>
    <row r="6" spans="1:9" x14ac:dyDescent="0.25">
      <c r="A6" s="258">
        <v>1</v>
      </c>
      <c r="B6" s="259"/>
      <c r="C6" s="259"/>
      <c r="D6" s="259"/>
      <c r="E6" s="259"/>
      <c r="F6" s="259"/>
      <c r="G6" s="44">
        <v>2</v>
      </c>
      <c r="H6" s="6">
        <v>3</v>
      </c>
      <c r="I6" s="6">
        <v>4</v>
      </c>
    </row>
    <row r="7" spans="1:9" x14ac:dyDescent="0.25">
      <c r="A7" s="262"/>
      <c r="B7" s="262"/>
      <c r="C7" s="262"/>
      <c r="D7" s="262"/>
      <c r="E7" s="262"/>
      <c r="F7" s="262"/>
      <c r="G7" s="262"/>
      <c r="H7" s="262"/>
      <c r="I7" s="262"/>
    </row>
    <row r="8" spans="1:9" ht="12.75" customHeight="1" x14ac:dyDescent="0.25">
      <c r="A8" s="263" t="s">
        <v>4</v>
      </c>
      <c r="B8" s="263"/>
      <c r="C8" s="263"/>
      <c r="D8" s="263"/>
      <c r="E8" s="263"/>
      <c r="F8" s="263"/>
      <c r="G8" s="7">
        <v>1</v>
      </c>
      <c r="H8" s="90">
        <v>0</v>
      </c>
      <c r="I8" s="90">
        <v>0</v>
      </c>
    </row>
    <row r="9" spans="1:9" ht="12.75" customHeight="1" x14ac:dyDescent="0.25">
      <c r="A9" s="249" t="s">
        <v>300</v>
      </c>
      <c r="B9" s="249"/>
      <c r="C9" s="249"/>
      <c r="D9" s="249"/>
      <c r="E9" s="249"/>
      <c r="F9" s="249"/>
      <c r="G9" s="8">
        <v>2</v>
      </c>
      <c r="H9" s="91">
        <f>H10+H17+H27+H38+H43</f>
        <v>54205495.700000003</v>
      </c>
      <c r="I9" s="91">
        <f>I10+I17+I27+I38+I43</f>
        <v>51585775.829999998</v>
      </c>
    </row>
    <row r="10" spans="1:9" ht="12.75" customHeight="1" x14ac:dyDescent="0.25">
      <c r="A10" s="248" t="s">
        <v>5</v>
      </c>
      <c r="B10" s="248"/>
      <c r="C10" s="248"/>
      <c r="D10" s="248"/>
      <c r="E10" s="248"/>
      <c r="F10" s="248"/>
      <c r="G10" s="8">
        <v>3</v>
      </c>
      <c r="H10" s="91">
        <f>H11+H12+H13+H14+H15+H16</f>
        <v>267904.02</v>
      </c>
      <c r="I10" s="91">
        <f>I11+I12+I13+I14+I15+I16</f>
        <v>351560.79</v>
      </c>
    </row>
    <row r="11" spans="1:9" ht="12.75" customHeight="1" x14ac:dyDescent="0.25">
      <c r="A11" s="247" t="s">
        <v>6</v>
      </c>
      <c r="B11" s="247"/>
      <c r="C11" s="247"/>
      <c r="D11" s="247"/>
      <c r="E11" s="247"/>
      <c r="F11" s="247"/>
      <c r="G11" s="7">
        <v>4</v>
      </c>
      <c r="H11" s="90">
        <v>0</v>
      </c>
      <c r="I11" s="90">
        <v>0</v>
      </c>
    </row>
    <row r="12" spans="1:9" ht="23" customHeight="1" x14ac:dyDescent="0.25">
      <c r="A12" s="247" t="s">
        <v>7</v>
      </c>
      <c r="B12" s="247"/>
      <c r="C12" s="247"/>
      <c r="D12" s="247"/>
      <c r="E12" s="247"/>
      <c r="F12" s="247"/>
      <c r="G12" s="7">
        <v>5</v>
      </c>
      <c r="H12" s="90">
        <v>78746.94</v>
      </c>
      <c r="I12" s="90">
        <v>70792.710000000006</v>
      </c>
    </row>
    <row r="13" spans="1:9" ht="12.75" customHeight="1" x14ac:dyDescent="0.25">
      <c r="A13" s="247" t="s">
        <v>8</v>
      </c>
      <c r="B13" s="247"/>
      <c r="C13" s="247"/>
      <c r="D13" s="247"/>
      <c r="E13" s="247"/>
      <c r="F13" s="247"/>
      <c r="G13" s="7">
        <v>6</v>
      </c>
      <c r="H13" s="90">
        <v>0</v>
      </c>
      <c r="I13" s="90">
        <v>0</v>
      </c>
    </row>
    <row r="14" spans="1:9" ht="12.75" customHeight="1" x14ac:dyDescent="0.25">
      <c r="A14" s="247" t="s">
        <v>9</v>
      </c>
      <c r="B14" s="247"/>
      <c r="C14" s="247"/>
      <c r="D14" s="247"/>
      <c r="E14" s="247"/>
      <c r="F14" s="247"/>
      <c r="G14" s="7">
        <v>7</v>
      </c>
      <c r="H14" s="90">
        <v>0</v>
      </c>
      <c r="I14" s="90">
        <v>0</v>
      </c>
    </row>
    <row r="15" spans="1:9" ht="12.75" customHeight="1" x14ac:dyDescent="0.25">
      <c r="A15" s="247" t="s">
        <v>10</v>
      </c>
      <c r="B15" s="247"/>
      <c r="C15" s="247"/>
      <c r="D15" s="247"/>
      <c r="E15" s="247"/>
      <c r="F15" s="247"/>
      <c r="G15" s="7">
        <v>8</v>
      </c>
      <c r="H15" s="90">
        <v>800</v>
      </c>
      <c r="I15" s="90">
        <v>6740</v>
      </c>
    </row>
    <row r="16" spans="1:9" ht="12.75" customHeight="1" x14ac:dyDescent="0.25">
      <c r="A16" s="247" t="s">
        <v>11</v>
      </c>
      <c r="B16" s="247"/>
      <c r="C16" s="247"/>
      <c r="D16" s="247"/>
      <c r="E16" s="247"/>
      <c r="F16" s="247"/>
      <c r="G16" s="7">
        <v>9</v>
      </c>
      <c r="H16" s="90">
        <v>188357.08</v>
      </c>
      <c r="I16" s="90">
        <v>274028.08</v>
      </c>
    </row>
    <row r="17" spans="1:9" ht="12.75" customHeight="1" x14ac:dyDescent="0.25">
      <c r="A17" s="248" t="s">
        <v>12</v>
      </c>
      <c r="B17" s="248"/>
      <c r="C17" s="248"/>
      <c r="D17" s="248"/>
      <c r="E17" s="248"/>
      <c r="F17" s="248"/>
      <c r="G17" s="8">
        <v>10</v>
      </c>
      <c r="H17" s="91">
        <f>H18+H19+H20+H21+H22+H23+H24+H25+H26</f>
        <v>51350492.340000004</v>
      </c>
      <c r="I17" s="91">
        <f>I18+I19+I20+I21+I22+I23+I24+I25+I26</f>
        <v>51234215.039999999</v>
      </c>
    </row>
    <row r="18" spans="1:9" ht="12.75" customHeight="1" x14ac:dyDescent="0.25">
      <c r="A18" s="247" t="s">
        <v>13</v>
      </c>
      <c r="B18" s="247"/>
      <c r="C18" s="247"/>
      <c r="D18" s="247"/>
      <c r="E18" s="247"/>
      <c r="F18" s="247"/>
      <c r="G18" s="7">
        <v>11</v>
      </c>
      <c r="H18" s="90">
        <v>9090660.8599999994</v>
      </c>
      <c r="I18" s="90">
        <v>9398592.1099999994</v>
      </c>
    </row>
    <row r="19" spans="1:9" ht="12.75" customHeight="1" x14ac:dyDescent="0.25">
      <c r="A19" s="247" t="s">
        <v>14</v>
      </c>
      <c r="B19" s="247"/>
      <c r="C19" s="247"/>
      <c r="D19" s="247"/>
      <c r="E19" s="247"/>
      <c r="F19" s="247"/>
      <c r="G19" s="7">
        <v>12</v>
      </c>
      <c r="H19" s="90">
        <v>35810123.840000004</v>
      </c>
      <c r="I19" s="90">
        <v>35446350.630000003</v>
      </c>
    </row>
    <row r="20" spans="1:9" ht="12.75" customHeight="1" x14ac:dyDescent="0.25">
      <c r="A20" s="247" t="s">
        <v>15</v>
      </c>
      <c r="B20" s="247"/>
      <c r="C20" s="247"/>
      <c r="D20" s="247"/>
      <c r="E20" s="247"/>
      <c r="F20" s="247"/>
      <c r="G20" s="7">
        <v>13</v>
      </c>
      <c r="H20" s="90">
        <v>2618524.15</v>
      </c>
      <c r="I20" s="90">
        <v>2452932.09</v>
      </c>
    </row>
    <row r="21" spans="1:9" ht="12.75" customHeight="1" x14ac:dyDescent="0.25">
      <c r="A21" s="247" t="s">
        <v>16</v>
      </c>
      <c r="B21" s="247"/>
      <c r="C21" s="247"/>
      <c r="D21" s="247"/>
      <c r="E21" s="247"/>
      <c r="F21" s="247"/>
      <c r="G21" s="7">
        <v>14</v>
      </c>
      <c r="H21" s="90">
        <v>786190.82</v>
      </c>
      <c r="I21" s="90">
        <v>696006.87</v>
      </c>
    </row>
    <row r="22" spans="1:9" ht="12.75" customHeight="1" x14ac:dyDescent="0.25">
      <c r="A22" s="247" t="s">
        <v>17</v>
      </c>
      <c r="B22" s="247"/>
      <c r="C22" s="247"/>
      <c r="D22" s="247"/>
      <c r="E22" s="247"/>
      <c r="F22" s="247"/>
      <c r="G22" s="7">
        <v>15</v>
      </c>
      <c r="H22" s="90">
        <v>0</v>
      </c>
      <c r="I22" s="90">
        <v>0</v>
      </c>
    </row>
    <row r="23" spans="1:9" ht="12.75" customHeight="1" x14ac:dyDescent="0.25">
      <c r="A23" s="247" t="s">
        <v>18</v>
      </c>
      <c r="B23" s="247"/>
      <c r="C23" s="247"/>
      <c r="D23" s="247"/>
      <c r="E23" s="247"/>
      <c r="F23" s="247"/>
      <c r="G23" s="7">
        <v>16</v>
      </c>
      <c r="H23" s="90">
        <v>15676.14</v>
      </c>
      <c r="I23" s="90">
        <v>23459.77</v>
      </c>
    </row>
    <row r="24" spans="1:9" ht="12.75" customHeight="1" x14ac:dyDescent="0.25">
      <c r="A24" s="247" t="s">
        <v>19</v>
      </c>
      <c r="B24" s="247"/>
      <c r="C24" s="247"/>
      <c r="D24" s="247"/>
      <c r="E24" s="247"/>
      <c r="F24" s="247"/>
      <c r="G24" s="7">
        <v>17</v>
      </c>
      <c r="H24" s="90">
        <v>2210926.96</v>
      </c>
      <c r="I24" s="90">
        <v>2405585.19</v>
      </c>
    </row>
    <row r="25" spans="1:9" ht="12.75" customHeight="1" x14ac:dyDescent="0.25">
      <c r="A25" s="247" t="s">
        <v>20</v>
      </c>
      <c r="B25" s="247"/>
      <c r="C25" s="247"/>
      <c r="D25" s="247"/>
      <c r="E25" s="247"/>
      <c r="F25" s="247"/>
      <c r="G25" s="7">
        <v>18</v>
      </c>
      <c r="H25" s="90">
        <v>0</v>
      </c>
      <c r="I25" s="90">
        <v>0</v>
      </c>
    </row>
    <row r="26" spans="1:9" ht="12.75" customHeight="1" x14ac:dyDescent="0.25">
      <c r="A26" s="247" t="s">
        <v>21</v>
      </c>
      <c r="B26" s="247"/>
      <c r="C26" s="247"/>
      <c r="D26" s="247"/>
      <c r="E26" s="247"/>
      <c r="F26" s="247"/>
      <c r="G26" s="7">
        <v>19</v>
      </c>
      <c r="H26" s="90">
        <v>818389.57</v>
      </c>
      <c r="I26" s="90">
        <v>811288.38</v>
      </c>
    </row>
    <row r="27" spans="1:9" ht="12.75" customHeight="1" x14ac:dyDescent="0.25">
      <c r="A27" s="248" t="s">
        <v>22</v>
      </c>
      <c r="B27" s="248"/>
      <c r="C27" s="248"/>
      <c r="D27" s="248"/>
      <c r="E27" s="248"/>
      <c r="F27" s="248"/>
      <c r="G27" s="8">
        <v>20</v>
      </c>
      <c r="H27" s="91">
        <f>SUM(H28:H37)</f>
        <v>2587099.34</v>
      </c>
      <c r="I27" s="91">
        <f>SUM(I28:I37)</f>
        <v>0</v>
      </c>
    </row>
    <row r="28" spans="1:9" ht="12.75" customHeight="1" x14ac:dyDescent="0.25">
      <c r="A28" s="247" t="s">
        <v>23</v>
      </c>
      <c r="B28" s="247"/>
      <c r="C28" s="247"/>
      <c r="D28" s="247"/>
      <c r="E28" s="247"/>
      <c r="F28" s="247"/>
      <c r="G28" s="7">
        <v>21</v>
      </c>
      <c r="H28" s="90">
        <v>2587099.34</v>
      </c>
      <c r="I28" s="90">
        <v>0</v>
      </c>
    </row>
    <row r="29" spans="1:9" ht="12.75" customHeight="1" x14ac:dyDescent="0.25">
      <c r="A29" s="247" t="s">
        <v>24</v>
      </c>
      <c r="B29" s="247"/>
      <c r="C29" s="247"/>
      <c r="D29" s="247"/>
      <c r="E29" s="247"/>
      <c r="F29" s="247"/>
      <c r="G29" s="7">
        <v>22</v>
      </c>
      <c r="H29" s="90">
        <v>0</v>
      </c>
      <c r="I29" s="90">
        <v>0</v>
      </c>
    </row>
    <row r="30" spans="1:9" ht="12.75" customHeight="1" x14ac:dyDescent="0.25">
      <c r="A30" s="247" t="s">
        <v>25</v>
      </c>
      <c r="B30" s="247"/>
      <c r="C30" s="247"/>
      <c r="D30" s="247"/>
      <c r="E30" s="247"/>
      <c r="F30" s="247"/>
      <c r="G30" s="7">
        <v>23</v>
      </c>
      <c r="H30" s="90">
        <v>0</v>
      </c>
      <c r="I30" s="90">
        <v>0</v>
      </c>
    </row>
    <row r="31" spans="1:9" ht="24" customHeight="1" x14ac:dyDescent="0.25">
      <c r="A31" s="247" t="s">
        <v>26</v>
      </c>
      <c r="B31" s="247"/>
      <c r="C31" s="247"/>
      <c r="D31" s="247"/>
      <c r="E31" s="247"/>
      <c r="F31" s="247"/>
      <c r="G31" s="7">
        <v>24</v>
      </c>
      <c r="H31" s="90">
        <v>0</v>
      </c>
      <c r="I31" s="90">
        <v>0</v>
      </c>
    </row>
    <row r="32" spans="1:9" ht="23.4" customHeight="1" x14ac:dyDescent="0.25">
      <c r="A32" s="247" t="s">
        <v>27</v>
      </c>
      <c r="B32" s="247"/>
      <c r="C32" s="247"/>
      <c r="D32" s="247"/>
      <c r="E32" s="247"/>
      <c r="F32" s="247"/>
      <c r="G32" s="7">
        <v>25</v>
      </c>
      <c r="H32" s="90">
        <v>0</v>
      </c>
      <c r="I32" s="90">
        <v>0</v>
      </c>
    </row>
    <row r="33" spans="1:9" ht="21.65" customHeight="1" x14ac:dyDescent="0.25">
      <c r="A33" s="247" t="s">
        <v>28</v>
      </c>
      <c r="B33" s="247"/>
      <c r="C33" s="247"/>
      <c r="D33" s="247"/>
      <c r="E33" s="247"/>
      <c r="F33" s="247"/>
      <c r="G33" s="7">
        <v>26</v>
      </c>
      <c r="H33" s="90">
        <v>0</v>
      </c>
      <c r="I33" s="90">
        <v>0</v>
      </c>
    </row>
    <row r="34" spans="1:9" ht="12.75" customHeight="1" x14ac:dyDescent="0.25">
      <c r="A34" s="247" t="s">
        <v>29</v>
      </c>
      <c r="B34" s="247"/>
      <c r="C34" s="247"/>
      <c r="D34" s="247"/>
      <c r="E34" s="247"/>
      <c r="F34" s="247"/>
      <c r="G34" s="7">
        <v>27</v>
      </c>
      <c r="H34" s="90">
        <v>0</v>
      </c>
      <c r="I34" s="90">
        <v>0</v>
      </c>
    </row>
    <row r="35" spans="1:9" ht="12.75" customHeight="1" x14ac:dyDescent="0.25">
      <c r="A35" s="247" t="s">
        <v>30</v>
      </c>
      <c r="B35" s="247"/>
      <c r="C35" s="247"/>
      <c r="D35" s="247"/>
      <c r="E35" s="247"/>
      <c r="F35" s="247"/>
      <c r="G35" s="7">
        <v>28</v>
      </c>
      <c r="H35" s="90">
        <v>0</v>
      </c>
      <c r="I35" s="90">
        <v>0</v>
      </c>
    </row>
    <row r="36" spans="1:9" ht="12.75" customHeight="1" x14ac:dyDescent="0.25">
      <c r="A36" s="247" t="s">
        <v>31</v>
      </c>
      <c r="B36" s="247"/>
      <c r="C36" s="247"/>
      <c r="D36" s="247"/>
      <c r="E36" s="247"/>
      <c r="F36" s="247"/>
      <c r="G36" s="7">
        <v>29</v>
      </c>
      <c r="H36" s="90">
        <v>0</v>
      </c>
      <c r="I36" s="90">
        <v>0</v>
      </c>
    </row>
    <row r="37" spans="1:9" ht="12.75" customHeight="1" x14ac:dyDescent="0.25">
      <c r="A37" s="247" t="s">
        <v>32</v>
      </c>
      <c r="B37" s="247"/>
      <c r="C37" s="247"/>
      <c r="D37" s="247"/>
      <c r="E37" s="247"/>
      <c r="F37" s="247"/>
      <c r="G37" s="7">
        <v>30</v>
      </c>
      <c r="H37" s="90">
        <v>0</v>
      </c>
      <c r="I37" s="90">
        <v>0</v>
      </c>
    </row>
    <row r="38" spans="1:9" ht="12.75" customHeight="1" x14ac:dyDescent="0.25">
      <c r="A38" s="248" t="s">
        <v>33</v>
      </c>
      <c r="B38" s="248"/>
      <c r="C38" s="248"/>
      <c r="D38" s="248"/>
      <c r="E38" s="248"/>
      <c r="F38" s="248"/>
      <c r="G38" s="8">
        <v>31</v>
      </c>
      <c r="H38" s="91">
        <f>H39+H40+H41+H42</f>
        <v>0</v>
      </c>
      <c r="I38" s="91">
        <f>I39+I40+I41+I42</f>
        <v>0</v>
      </c>
    </row>
    <row r="39" spans="1:9" ht="12.75" customHeight="1" x14ac:dyDescent="0.25">
      <c r="A39" s="247" t="s">
        <v>34</v>
      </c>
      <c r="B39" s="247"/>
      <c r="C39" s="247"/>
      <c r="D39" s="247"/>
      <c r="E39" s="247"/>
      <c r="F39" s="247"/>
      <c r="G39" s="7">
        <v>32</v>
      </c>
      <c r="H39" s="90">
        <v>0</v>
      </c>
      <c r="I39" s="90">
        <v>0</v>
      </c>
    </row>
    <row r="40" spans="1:9" ht="12.75" customHeight="1" x14ac:dyDescent="0.25">
      <c r="A40" s="247" t="s">
        <v>35</v>
      </c>
      <c r="B40" s="247"/>
      <c r="C40" s="247"/>
      <c r="D40" s="247"/>
      <c r="E40" s="247"/>
      <c r="F40" s="247"/>
      <c r="G40" s="7">
        <v>33</v>
      </c>
      <c r="H40" s="90">
        <v>0</v>
      </c>
      <c r="I40" s="90">
        <v>0</v>
      </c>
    </row>
    <row r="41" spans="1:9" ht="12.75" customHeight="1" x14ac:dyDescent="0.25">
      <c r="A41" s="247" t="s">
        <v>36</v>
      </c>
      <c r="B41" s="247"/>
      <c r="C41" s="247"/>
      <c r="D41" s="247"/>
      <c r="E41" s="247"/>
      <c r="F41" s="247"/>
      <c r="G41" s="7">
        <v>34</v>
      </c>
      <c r="H41" s="90">
        <v>0</v>
      </c>
      <c r="I41" s="90">
        <v>0</v>
      </c>
    </row>
    <row r="42" spans="1:9" ht="12.75" customHeight="1" x14ac:dyDescent="0.25">
      <c r="A42" s="247" t="s">
        <v>37</v>
      </c>
      <c r="B42" s="247"/>
      <c r="C42" s="247"/>
      <c r="D42" s="247"/>
      <c r="E42" s="247"/>
      <c r="F42" s="247"/>
      <c r="G42" s="7">
        <v>35</v>
      </c>
      <c r="H42" s="90">
        <v>0</v>
      </c>
      <c r="I42" s="90">
        <v>0</v>
      </c>
    </row>
    <row r="43" spans="1:9" ht="12.75" customHeight="1" x14ac:dyDescent="0.25">
      <c r="A43" s="247" t="s">
        <v>38</v>
      </c>
      <c r="B43" s="247"/>
      <c r="C43" s="247"/>
      <c r="D43" s="247"/>
      <c r="E43" s="247"/>
      <c r="F43" s="247"/>
      <c r="G43" s="7">
        <v>36</v>
      </c>
      <c r="H43" s="90">
        <v>0</v>
      </c>
      <c r="I43" s="90">
        <v>0</v>
      </c>
    </row>
    <row r="44" spans="1:9" ht="12.75" customHeight="1" x14ac:dyDescent="0.25">
      <c r="A44" s="249" t="s">
        <v>301</v>
      </c>
      <c r="B44" s="249"/>
      <c r="C44" s="249"/>
      <c r="D44" s="249"/>
      <c r="E44" s="249"/>
      <c r="F44" s="249"/>
      <c r="G44" s="8">
        <v>37</v>
      </c>
      <c r="H44" s="91">
        <f>H45+H53+H60+H70</f>
        <v>12358345.109999999</v>
      </c>
      <c r="I44" s="91">
        <f>I45+I53+I60+I70</f>
        <v>12222913.439999999</v>
      </c>
    </row>
    <row r="45" spans="1:9" ht="12.75" customHeight="1" x14ac:dyDescent="0.25">
      <c r="A45" s="248" t="s">
        <v>39</v>
      </c>
      <c r="B45" s="248"/>
      <c r="C45" s="248"/>
      <c r="D45" s="248"/>
      <c r="E45" s="248"/>
      <c r="F45" s="248"/>
      <c r="G45" s="8">
        <v>38</v>
      </c>
      <c r="H45" s="91">
        <f>SUM(H46:H52)</f>
        <v>132265.32</v>
      </c>
      <c r="I45" s="91">
        <f>SUM(I46:I52)</f>
        <v>152475.19</v>
      </c>
    </row>
    <row r="46" spans="1:9" ht="12.75" customHeight="1" x14ac:dyDescent="0.25">
      <c r="A46" s="247" t="s">
        <v>40</v>
      </c>
      <c r="B46" s="247"/>
      <c r="C46" s="247"/>
      <c r="D46" s="247"/>
      <c r="E46" s="247"/>
      <c r="F46" s="247"/>
      <c r="G46" s="7">
        <v>39</v>
      </c>
      <c r="H46" s="90">
        <v>125802.84</v>
      </c>
      <c r="I46" s="90">
        <v>146012.71</v>
      </c>
    </row>
    <row r="47" spans="1:9" ht="12.75" customHeight="1" x14ac:dyDescent="0.25">
      <c r="A47" s="247" t="s">
        <v>41</v>
      </c>
      <c r="B47" s="247"/>
      <c r="C47" s="247"/>
      <c r="D47" s="247"/>
      <c r="E47" s="247"/>
      <c r="F47" s="247"/>
      <c r="G47" s="7">
        <v>40</v>
      </c>
      <c r="H47" s="90">
        <v>0</v>
      </c>
      <c r="I47" s="90">
        <v>0</v>
      </c>
    </row>
    <row r="48" spans="1:9" ht="12.75" customHeight="1" x14ac:dyDescent="0.25">
      <c r="A48" s="247" t="s">
        <v>42</v>
      </c>
      <c r="B48" s="247"/>
      <c r="C48" s="247"/>
      <c r="D48" s="247"/>
      <c r="E48" s="247"/>
      <c r="F48" s="247"/>
      <c r="G48" s="7">
        <v>41</v>
      </c>
      <c r="H48" s="90">
        <v>0</v>
      </c>
      <c r="I48" s="90">
        <v>0</v>
      </c>
    </row>
    <row r="49" spans="1:9" ht="12.75" customHeight="1" x14ac:dyDescent="0.25">
      <c r="A49" s="247" t="s">
        <v>43</v>
      </c>
      <c r="B49" s="247"/>
      <c r="C49" s="247"/>
      <c r="D49" s="247"/>
      <c r="E49" s="247"/>
      <c r="F49" s="247"/>
      <c r="G49" s="7">
        <v>42</v>
      </c>
      <c r="H49" s="90">
        <v>6462.48</v>
      </c>
      <c r="I49" s="90">
        <v>6462.48</v>
      </c>
    </row>
    <row r="50" spans="1:9" ht="12.75" customHeight="1" x14ac:dyDescent="0.25">
      <c r="A50" s="247" t="s">
        <v>44</v>
      </c>
      <c r="B50" s="247"/>
      <c r="C50" s="247"/>
      <c r="D50" s="247"/>
      <c r="E50" s="247"/>
      <c r="F50" s="247"/>
      <c r="G50" s="7">
        <v>43</v>
      </c>
      <c r="H50" s="90">
        <v>0</v>
      </c>
      <c r="I50" s="90">
        <v>0</v>
      </c>
    </row>
    <row r="51" spans="1:9" ht="12.75" customHeight="1" x14ac:dyDescent="0.25">
      <c r="A51" s="247" t="s">
        <v>45</v>
      </c>
      <c r="B51" s="247"/>
      <c r="C51" s="247"/>
      <c r="D51" s="247"/>
      <c r="E51" s="247"/>
      <c r="F51" s="247"/>
      <c r="G51" s="7">
        <v>44</v>
      </c>
      <c r="H51" s="90">
        <v>0</v>
      </c>
      <c r="I51" s="90">
        <v>0</v>
      </c>
    </row>
    <row r="52" spans="1:9" ht="12.75" customHeight="1" x14ac:dyDescent="0.25">
      <c r="A52" s="247" t="s">
        <v>46</v>
      </c>
      <c r="B52" s="247"/>
      <c r="C52" s="247"/>
      <c r="D52" s="247"/>
      <c r="E52" s="247"/>
      <c r="F52" s="247"/>
      <c r="G52" s="7">
        <v>45</v>
      </c>
      <c r="H52" s="90">
        <v>0</v>
      </c>
      <c r="I52" s="90">
        <v>0</v>
      </c>
    </row>
    <row r="53" spans="1:9" ht="12.75" customHeight="1" x14ac:dyDescent="0.25">
      <c r="A53" s="248" t="s">
        <v>47</v>
      </c>
      <c r="B53" s="248"/>
      <c r="C53" s="248"/>
      <c r="D53" s="248"/>
      <c r="E53" s="248"/>
      <c r="F53" s="248"/>
      <c r="G53" s="8">
        <v>46</v>
      </c>
      <c r="H53" s="91">
        <f>SUM(H54:H59)</f>
        <v>249911.07</v>
      </c>
      <c r="I53" s="91">
        <f>SUM(I54:I59)</f>
        <v>470576.05</v>
      </c>
    </row>
    <row r="54" spans="1:9" ht="12.75" customHeight="1" x14ac:dyDescent="0.25">
      <c r="A54" s="247" t="s">
        <v>48</v>
      </c>
      <c r="B54" s="247"/>
      <c r="C54" s="247"/>
      <c r="D54" s="247"/>
      <c r="E54" s="247"/>
      <c r="F54" s="247"/>
      <c r="G54" s="7">
        <v>47</v>
      </c>
      <c r="H54" s="90">
        <v>0</v>
      </c>
      <c r="I54" s="90">
        <v>0</v>
      </c>
    </row>
    <row r="55" spans="1:9" ht="12.75" customHeight="1" x14ac:dyDescent="0.25">
      <c r="A55" s="247" t="s">
        <v>49</v>
      </c>
      <c r="B55" s="247"/>
      <c r="C55" s="247"/>
      <c r="D55" s="247"/>
      <c r="E55" s="247"/>
      <c r="F55" s="247"/>
      <c r="G55" s="7">
        <v>48</v>
      </c>
      <c r="H55" s="90">
        <v>0</v>
      </c>
      <c r="I55" s="90">
        <v>0</v>
      </c>
    </row>
    <row r="56" spans="1:9" ht="12.75" customHeight="1" x14ac:dyDescent="0.25">
      <c r="A56" s="247" t="s">
        <v>50</v>
      </c>
      <c r="B56" s="247"/>
      <c r="C56" s="247"/>
      <c r="D56" s="247"/>
      <c r="E56" s="247"/>
      <c r="F56" s="247"/>
      <c r="G56" s="7">
        <v>49</v>
      </c>
      <c r="H56" s="90">
        <v>60212.86</v>
      </c>
      <c r="I56" s="90">
        <v>186761.23</v>
      </c>
    </row>
    <row r="57" spans="1:9" ht="12.75" customHeight="1" x14ac:dyDescent="0.25">
      <c r="A57" s="247" t="s">
        <v>51</v>
      </c>
      <c r="B57" s="247"/>
      <c r="C57" s="247"/>
      <c r="D57" s="247"/>
      <c r="E57" s="247"/>
      <c r="F57" s="247"/>
      <c r="G57" s="7">
        <v>50</v>
      </c>
      <c r="H57" s="90">
        <v>0</v>
      </c>
      <c r="I57" s="90">
        <v>0</v>
      </c>
    </row>
    <row r="58" spans="1:9" ht="12.75" customHeight="1" x14ac:dyDescent="0.25">
      <c r="A58" s="247" t="s">
        <v>52</v>
      </c>
      <c r="B58" s="247"/>
      <c r="C58" s="247"/>
      <c r="D58" s="247"/>
      <c r="E58" s="247"/>
      <c r="F58" s="247"/>
      <c r="G58" s="7">
        <v>51</v>
      </c>
      <c r="H58" s="90">
        <v>122510.55</v>
      </c>
      <c r="I58" s="90">
        <v>215150.58</v>
      </c>
    </row>
    <row r="59" spans="1:9" ht="12.75" customHeight="1" x14ac:dyDescent="0.25">
      <c r="A59" s="247" t="s">
        <v>53</v>
      </c>
      <c r="B59" s="247"/>
      <c r="C59" s="247"/>
      <c r="D59" s="247"/>
      <c r="E59" s="247"/>
      <c r="F59" s="247"/>
      <c r="G59" s="7">
        <v>52</v>
      </c>
      <c r="H59" s="90">
        <v>67187.66</v>
      </c>
      <c r="I59" s="90">
        <v>68664.240000000005</v>
      </c>
    </row>
    <row r="60" spans="1:9" ht="12.75" customHeight="1" x14ac:dyDescent="0.25">
      <c r="A60" s="248" t="s">
        <v>54</v>
      </c>
      <c r="B60" s="248"/>
      <c r="C60" s="248"/>
      <c r="D60" s="248"/>
      <c r="E60" s="248"/>
      <c r="F60" s="248"/>
      <c r="G60" s="8">
        <v>53</v>
      </c>
      <c r="H60" s="91">
        <f>SUM(H61:H69)</f>
        <v>2772744.06</v>
      </c>
      <c r="I60" s="91">
        <f>SUM(I61:I69)</f>
        <v>2747728.17</v>
      </c>
    </row>
    <row r="61" spans="1:9" ht="12.75" customHeight="1" x14ac:dyDescent="0.25">
      <c r="A61" s="247" t="s">
        <v>23</v>
      </c>
      <c r="B61" s="247"/>
      <c r="C61" s="247"/>
      <c r="D61" s="247"/>
      <c r="E61" s="247"/>
      <c r="F61" s="247"/>
      <c r="G61" s="7">
        <v>54</v>
      </c>
      <c r="H61" s="90">
        <v>0</v>
      </c>
      <c r="I61" s="90">
        <v>0</v>
      </c>
    </row>
    <row r="62" spans="1:9" ht="27.65" customHeight="1" x14ac:dyDescent="0.25">
      <c r="A62" s="247" t="s">
        <v>24</v>
      </c>
      <c r="B62" s="247"/>
      <c r="C62" s="247"/>
      <c r="D62" s="247"/>
      <c r="E62" s="247"/>
      <c r="F62" s="247"/>
      <c r="G62" s="7">
        <v>55</v>
      </c>
      <c r="H62" s="90">
        <v>0</v>
      </c>
      <c r="I62" s="90">
        <v>0</v>
      </c>
    </row>
    <row r="63" spans="1:9" ht="12.75" customHeight="1" x14ac:dyDescent="0.25">
      <c r="A63" s="247" t="s">
        <v>25</v>
      </c>
      <c r="B63" s="247"/>
      <c r="C63" s="247"/>
      <c r="D63" s="247"/>
      <c r="E63" s="247"/>
      <c r="F63" s="247"/>
      <c r="G63" s="7">
        <v>56</v>
      </c>
      <c r="H63" s="90">
        <v>39003.370000000003</v>
      </c>
      <c r="I63" s="90">
        <v>0</v>
      </c>
    </row>
    <row r="64" spans="1:9" ht="26" customHeight="1" x14ac:dyDescent="0.25">
      <c r="A64" s="247" t="s">
        <v>55</v>
      </c>
      <c r="B64" s="247"/>
      <c r="C64" s="247"/>
      <c r="D64" s="247"/>
      <c r="E64" s="247"/>
      <c r="F64" s="247"/>
      <c r="G64" s="7">
        <v>57</v>
      </c>
      <c r="H64" s="90">
        <v>0</v>
      </c>
      <c r="I64" s="90">
        <v>0</v>
      </c>
    </row>
    <row r="65" spans="1:9" ht="21.65" customHeight="1" x14ac:dyDescent="0.25">
      <c r="A65" s="247" t="s">
        <v>27</v>
      </c>
      <c r="B65" s="247"/>
      <c r="C65" s="247"/>
      <c r="D65" s="247"/>
      <c r="E65" s="247"/>
      <c r="F65" s="247"/>
      <c r="G65" s="7">
        <v>58</v>
      </c>
      <c r="H65" s="90">
        <v>0</v>
      </c>
      <c r="I65" s="90">
        <v>0</v>
      </c>
    </row>
    <row r="66" spans="1:9" ht="21.65" customHeight="1" x14ac:dyDescent="0.25">
      <c r="A66" s="247" t="s">
        <v>28</v>
      </c>
      <c r="B66" s="247"/>
      <c r="C66" s="247"/>
      <c r="D66" s="247"/>
      <c r="E66" s="247"/>
      <c r="F66" s="247"/>
      <c r="G66" s="7">
        <v>59</v>
      </c>
      <c r="H66" s="90">
        <v>0</v>
      </c>
      <c r="I66" s="90">
        <v>0</v>
      </c>
    </row>
    <row r="67" spans="1:9" ht="12.75" customHeight="1" x14ac:dyDescent="0.25">
      <c r="A67" s="247" t="s">
        <v>29</v>
      </c>
      <c r="B67" s="247"/>
      <c r="C67" s="247"/>
      <c r="D67" s="247"/>
      <c r="E67" s="247"/>
      <c r="F67" s="247"/>
      <c r="G67" s="7">
        <v>60</v>
      </c>
      <c r="H67" s="90">
        <v>0</v>
      </c>
      <c r="I67" s="90">
        <v>0</v>
      </c>
    </row>
    <row r="68" spans="1:9" ht="12.75" customHeight="1" x14ac:dyDescent="0.25">
      <c r="A68" s="247" t="s">
        <v>30</v>
      </c>
      <c r="B68" s="247"/>
      <c r="C68" s="247"/>
      <c r="D68" s="247"/>
      <c r="E68" s="247"/>
      <c r="F68" s="247"/>
      <c r="G68" s="7">
        <v>61</v>
      </c>
      <c r="H68" s="90">
        <v>2733740.69</v>
      </c>
      <c r="I68" s="90">
        <v>2747728.17</v>
      </c>
    </row>
    <row r="69" spans="1:9" ht="12.75" customHeight="1" x14ac:dyDescent="0.25">
      <c r="A69" s="247" t="s">
        <v>56</v>
      </c>
      <c r="B69" s="247"/>
      <c r="C69" s="247"/>
      <c r="D69" s="247"/>
      <c r="E69" s="247"/>
      <c r="F69" s="247"/>
      <c r="G69" s="7">
        <v>62</v>
      </c>
      <c r="H69" s="90">
        <v>0</v>
      </c>
      <c r="I69" s="90">
        <v>0</v>
      </c>
    </row>
    <row r="70" spans="1:9" ht="12.75" customHeight="1" x14ac:dyDescent="0.25">
      <c r="A70" s="247" t="s">
        <v>57</v>
      </c>
      <c r="B70" s="247"/>
      <c r="C70" s="247"/>
      <c r="D70" s="247"/>
      <c r="E70" s="247"/>
      <c r="F70" s="247"/>
      <c r="G70" s="7">
        <v>63</v>
      </c>
      <c r="H70" s="90">
        <v>9203424.6600000001</v>
      </c>
      <c r="I70" s="90">
        <v>8852134.0299999993</v>
      </c>
    </row>
    <row r="71" spans="1:9" ht="12.75" customHeight="1" x14ac:dyDescent="0.25">
      <c r="A71" s="263" t="s">
        <v>58</v>
      </c>
      <c r="B71" s="263"/>
      <c r="C71" s="263"/>
      <c r="D71" s="263"/>
      <c r="E71" s="263"/>
      <c r="F71" s="263"/>
      <c r="G71" s="7">
        <v>64</v>
      </c>
      <c r="H71" s="90">
        <v>82407.47</v>
      </c>
      <c r="I71" s="90">
        <v>91234.31</v>
      </c>
    </row>
    <row r="72" spans="1:9" ht="12.75" customHeight="1" x14ac:dyDescent="0.25">
      <c r="A72" s="249" t="s">
        <v>302</v>
      </c>
      <c r="B72" s="249"/>
      <c r="C72" s="249"/>
      <c r="D72" s="249"/>
      <c r="E72" s="249"/>
      <c r="F72" s="249"/>
      <c r="G72" s="8">
        <v>65</v>
      </c>
      <c r="H72" s="91">
        <f>H8+H9+H44+H71</f>
        <v>66646248.280000001</v>
      </c>
      <c r="I72" s="91">
        <f>I8+I9+I44+I71</f>
        <v>63899923.579999998</v>
      </c>
    </row>
    <row r="73" spans="1:9" ht="12.75" customHeight="1" x14ac:dyDescent="0.25">
      <c r="A73" s="263" t="s">
        <v>59</v>
      </c>
      <c r="B73" s="263"/>
      <c r="C73" s="263"/>
      <c r="D73" s="263"/>
      <c r="E73" s="263"/>
      <c r="F73" s="263"/>
      <c r="G73" s="7">
        <v>66</v>
      </c>
      <c r="H73" s="90">
        <v>0</v>
      </c>
      <c r="I73" s="90">
        <v>0</v>
      </c>
    </row>
    <row r="74" spans="1:9" x14ac:dyDescent="0.25">
      <c r="A74" s="265" t="s">
        <v>60</v>
      </c>
      <c r="B74" s="266"/>
      <c r="C74" s="266"/>
      <c r="D74" s="266"/>
      <c r="E74" s="266"/>
      <c r="F74" s="266"/>
      <c r="G74" s="266"/>
      <c r="H74" s="266"/>
      <c r="I74" s="266"/>
    </row>
    <row r="75" spans="1:9" ht="24.75" customHeight="1" x14ac:dyDescent="0.25">
      <c r="A75" s="249" t="s">
        <v>441</v>
      </c>
      <c r="B75" s="249"/>
      <c r="C75" s="249"/>
      <c r="D75" s="249"/>
      <c r="E75" s="249"/>
      <c r="F75" s="249"/>
      <c r="G75" s="8">
        <v>67</v>
      </c>
      <c r="H75" s="92">
        <f>H76+H77+H78+H84+H85+H92+H95+H98</f>
        <v>51213825.799999997</v>
      </c>
      <c r="I75" s="92">
        <f>I76+I77+I78+I84+I85+I92+I95+I98</f>
        <v>47025463.850000001</v>
      </c>
    </row>
    <row r="76" spans="1:9" ht="12.75" customHeight="1" x14ac:dyDescent="0.25">
      <c r="A76" s="247" t="s">
        <v>61</v>
      </c>
      <c r="B76" s="247"/>
      <c r="C76" s="247"/>
      <c r="D76" s="247"/>
      <c r="E76" s="247"/>
      <c r="F76" s="247"/>
      <c r="G76" s="7">
        <v>68</v>
      </c>
      <c r="H76" s="90">
        <v>57949696.340000004</v>
      </c>
      <c r="I76" s="90">
        <v>57949696.340000004</v>
      </c>
    </row>
    <row r="77" spans="1:9" ht="12.75" customHeight="1" x14ac:dyDescent="0.25">
      <c r="A77" s="247" t="s">
        <v>62</v>
      </c>
      <c r="B77" s="247"/>
      <c r="C77" s="247"/>
      <c r="D77" s="247"/>
      <c r="E77" s="247"/>
      <c r="F77" s="247"/>
      <c r="G77" s="7">
        <v>69</v>
      </c>
      <c r="H77" s="90">
        <v>148.6</v>
      </c>
      <c r="I77" s="90">
        <v>148.6</v>
      </c>
    </row>
    <row r="78" spans="1:9" ht="12.75" customHeight="1" x14ac:dyDescent="0.25">
      <c r="A78" s="248" t="s">
        <v>63</v>
      </c>
      <c r="B78" s="248"/>
      <c r="C78" s="248"/>
      <c r="D78" s="248"/>
      <c r="E78" s="248"/>
      <c r="F78" s="248"/>
      <c r="G78" s="8">
        <v>70</v>
      </c>
      <c r="H78" s="92">
        <f>SUM(H79:H83)</f>
        <v>0</v>
      </c>
      <c r="I78" s="92">
        <f>SUM(I79:I83)</f>
        <v>0</v>
      </c>
    </row>
    <row r="79" spans="1:9" ht="12.75" customHeight="1" x14ac:dyDescent="0.25">
      <c r="A79" s="247" t="s">
        <v>64</v>
      </c>
      <c r="B79" s="247"/>
      <c r="C79" s="247"/>
      <c r="D79" s="247"/>
      <c r="E79" s="247"/>
      <c r="F79" s="247"/>
      <c r="G79" s="7">
        <v>71</v>
      </c>
      <c r="H79" s="90">
        <v>0</v>
      </c>
      <c r="I79" s="90">
        <v>0</v>
      </c>
    </row>
    <row r="80" spans="1:9" ht="12.75" customHeight="1" x14ac:dyDescent="0.25">
      <c r="A80" s="247" t="s">
        <v>65</v>
      </c>
      <c r="B80" s="247"/>
      <c r="C80" s="247"/>
      <c r="D80" s="247"/>
      <c r="E80" s="247"/>
      <c r="F80" s="247"/>
      <c r="G80" s="7">
        <v>72</v>
      </c>
      <c r="H80" s="90">
        <v>0</v>
      </c>
      <c r="I80" s="90">
        <v>0</v>
      </c>
    </row>
    <row r="81" spans="1:9" ht="12.75" customHeight="1" x14ac:dyDescent="0.25">
      <c r="A81" s="247" t="s">
        <v>66</v>
      </c>
      <c r="B81" s="247"/>
      <c r="C81" s="247"/>
      <c r="D81" s="247"/>
      <c r="E81" s="247"/>
      <c r="F81" s="247"/>
      <c r="G81" s="7">
        <v>73</v>
      </c>
      <c r="H81" s="90">
        <v>0</v>
      </c>
      <c r="I81" s="90">
        <v>0</v>
      </c>
    </row>
    <row r="82" spans="1:9" ht="12.75" customHeight="1" x14ac:dyDescent="0.25">
      <c r="A82" s="247" t="s">
        <v>67</v>
      </c>
      <c r="B82" s="247"/>
      <c r="C82" s="247"/>
      <c r="D82" s="247"/>
      <c r="E82" s="247"/>
      <c r="F82" s="247"/>
      <c r="G82" s="7">
        <v>74</v>
      </c>
      <c r="H82" s="90">
        <v>0</v>
      </c>
      <c r="I82" s="90">
        <v>0</v>
      </c>
    </row>
    <row r="83" spans="1:9" ht="12.75" customHeight="1" x14ac:dyDescent="0.25">
      <c r="A83" s="247" t="s">
        <v>68</v>
      </c>
      <c r="B83" s="247"/>
      <c r="C83" s="247"/>
      <c r="D83" s="247"/>
      <c r="E83" s="247"/>
      <c r="F83" s="247"/>
      <c r="G83" s="7">
        <v>75</v>
      </c>
      <c r="H83" s="90">
        <v>0</v>
      </c>
      <c r="I83" s="90">
        <v>0</v>
      </c>
    </row>
    <row r="84" spans="1:9" ht="12.75" customHeight="1" x14ac:dyDescent="0.25">
      <c r="A84" s="264" t="s">
        <v>69</v>
      </c>
      <c r="B84" s="264"/>
      <c r="C84" s="264"/>
      <c r="D84" s="264"/>
      <c r="E84" s="264"/>
      <c r="F84" s="264"/>
      <c r="G84" s="20">
        <v>76</v>
      </c>
      <c r="H84" s="93">
        <v>0</v>
      </c>
      <c r="I84" s="93">
        <v>0</v>
      </c>
    </row>
    <row r="85" spans="1:9" ht="12.75" customHeight="1" x14ac:dyDescent="0.25">
      <c r="A85" s="248" t="s">
        <v>431</v>
      </c>
      <c r="B85" s="248"/>
      <c r="C85" s="248"/>
      <c r="D85" s="248"/>
      <c r="E85" s="248"/>
      <c r="F85" s="248"/>
      <c r="G85" s="8">
        <v>77</v>
      </c>
      <c r="H85" s="91">
        <f>H86+H87+H88+H89+H90+H91</f>
        <v>0</v>
      </c>
      <c r="I85" s="91">
        <f>I86+I87+I88+I89+I90+I91</f>
        <v>0</v>
      </c>
    </row>
    <row r="86" spans="1:9" ht="25.5" customHeight="1" x14ac:dyDescent="0.25">
      <c r="A86" s="247" t="s">
        <v>426</v>
      </c>
      <c r="B86" s="247"/>
      <c r="C86" s="247"/>
      <c r="D86" s="247"/>
      <c r="E86" s="247"/>
      <c r="F86" s="247"/>
      <c r="G86" s="7">
        <v>78</v>
      </c>
      <c r="H86" s="90">
        <v>0</v>
      </c>
      <c r="I86" s="90">
        <v>0</v>
      </c>
    </row>
    <row r="87" spans="1:9" ht="12.75" customHeight="1" x14ac:dyDescent="0.25">
      <c r="A87" s="247" t="s">
        <v>70</v>
      </c>
      <c r="B87" s="247"/>
      <c r="C87" s="247"/>
      <c r="D87" s="247"/>
      <c r="E87" s="247"/>
      <c r="F87" s="247"/>
      <c r="G87" s="7">
        <v>79</v>
      </c>
      <c r="H87" s="90">
        <v>0</v>
      </c>
      <c r="I87" s="90">
        <v>0</v>
      </c>
    </row>
    <row r="88" spans="1:9" ht="12.75" customHeight="1" x14ac:dyDescent="0.25">
      <c r="A88" s="247" t="s">
        <v>71</v>
      </c>
      <c r="B88" s="247"/>
      <c r="C88" s="247"/>
      <c r="D88" s="247"/>
      <c r="E88" s="247"/>
      <c r="F88" s="247"/>
      <c r="G88" s="7">
        <v>80</v>
      </c>
      <c r="H88" s="90">
        <v>0</v>
      </c>
      <c r="I88" s="90">
        <v>0</v>
      </c>
    </row>
    <row r="89" spans="1:9" ht="12.75" customHeight="1" x14ac:dyDescent="0.25">
      <c r="A89" s="247" t="s">
        <v>348</v>
      </c>
      <c r="B89" s="247"/>
      <c r="C89" s="247"/>
      <c r="D89" s="247"/>
      <c r="E89" s="247"/>
      <c r="F89" s="247"/>
      <c r="G89" s="7">
        <v>81</v>
      </c>
      <c r="H89" s="90">
        <v>0</v>
      </c>
      <c r="I89" s="90">
        <v>0</v>
      </c>
    </row>
    <row r="90" spans="1:9" ht="26.25" customHeight="1" x14ac:dyDescent="0.25">
      <c r="A90" s="247" t="s">
        <v>349</v>
      </c>
      <c r="B90" s="247"/>
      <c r="C90" s="247"/>
      <c r="D90" s="247"/>
      <c r="E90" s="247"/>
      <c r="F90" s="247"/>
      <c r="G90" s="7">
        <v>82</v>
      </c>
      <c r="H90" s="90">
        <v>0</v>
      </c>
      <c r="I90" s="90">
        <v>0</v>
      </c>
    </row>
    <row r="91" spans="1:9" x14ac:dyDescent="0.25">
      <c r="A91" s="247" t="s">
        <v>427</v>
      </c>
      <c r="B91" s="247"/>
      <c r="C91" s="247"/>
      <c r="D91" s="247"/>
      <c r="E91" s="247"/>
      <c r="F91" s="247"/>
      <c r="G91" s="7">
        <v>83</v>
      </c>
      <c r="H91" s="90">
        <v>0</v>
      </c>
      <c r="I91" s="90">
        <v>0</v>
      </c>
    </row>
    <row r="92" spans="1:9" ht="12.75" customHeight="1" x14ac:dyDescent="0.25">
      <c r="A92" s="248" t="s">
        <v>432</v>
      </c>
      <c r="B92" s="248"/>
      <c r="C92" s="248"/>
      <c r="D92" s="248"/>
      <c r="E92" s="248"/>
      <c r="F92" s="248"/>
      <c r="G92" s="8">
        <v>84</v>
      </c>
      <c r="H92" s="91">
        <f>H93-H94</f>
        <v>-6421531.6699999999</v>
      </c>
      <c r="I92" s="91">
        <f>I93-I94</f>
        <v>-9051862.7100000009</v>
      </c>
    </row>
    <row r="93" spans="1:9" ht="12.75" customHeight="1" x14ac:dyDescent="0.25">
      <c r="A93" s="247" t="s">
        <v>72</v>
      </c>
      <c r="B93" s="247"/>
      <c r="C93" s="247"/>
      <c r="D93" s="247"/>
      <c r="E93" s="247"/>
      <c r="F93" s="247"/>
      <c r="G93" s="7">
        <v>85</v>
      </c>
      <c r="H93" s="90">
        <v>0</v>
      </c>
      <c r="I93" s="90">
        <v>0</v>
      </c>
    </row>
    <row r="94" spans="1:9" ht="12.75" customHeight="1" x14ac:dyDescent="0.25">
      <c r="A94" s="247" t="s">
        <v>73</v>
      </c>
      <c r="B94" s="247"/>
      <c r="C94" s="247"/>
      <c r="D94" s="247"/>
      <c r="E94" s="247"/>
      <c r="F94" s="247"/>
      <c r="G94" s="7">
        <v>86</v>
      </c>
      <c r="H94" s="90">
        <v>6421531.6699999999</v>
      </c>
      <c r="I94" s="90">
        <v>9051862.7100000009</v>
      </c>
    </row>
    <row r="95" spans="1:9" ht="12.75" customHeight="1" x14ac:dyDescent="0.25">
      <c r="A95" s="248" t="s">
        <v>433</v>
      </c>
      <c r="B95" s="248"/>
      <c r="C95" s="248"/>
      <c r="D95" s="248"/>
      <c r="E95" s="248"/>
      <c r="F95" s="248"/>
      <c r="G95" s="8">
        <v>87</v>
      </c>
      <c r="H95" s="91">
        <f>H96-H97</f>
        <v>-314487.46999999997</v>
      </c>
      <c r="I95" s="91">
        <f>I96-I97</f>
        <v>-1872518.38</v>
      </c>
    </row>
    <row r="96" spans="1:9" ht="12.75" customHeight="1" x14ac:dyDescent="0.25">
      <c r="A96" s="247" t="s">
        <v>74</v>
      </c>
      <c r="B96" s="247"/>
      <c r="C96" s="247"/>
      <c r="D96" s="247"/>
      <c r="E96" s="247"/>
      <c r="F96" s="247"/>
      <c r="G96" s="7">
        <v>88</v>
      </c>
      <c r="H96" s="90">
        <v>0</v>
      </c>
      <c r="I96" s="90">
        <v>0</v>
      </c>
    </row>
    <row r="97" spans="1:9" ht="12.75" customHeight="1" x14ac:dyDescent="0.25">
      <c r="A97" s="247" t="s">
        <v>75</v>
      </c>
      <c r="B97" s="247"/>
      <c r="C97" s="247"/>
      <c r="D97" s="247"/>
      <c r="E97" s="247"/>
      <c r="F97" s="247"/>
      <c r="G97" s="7">
        <v>89</v>
      </c>
      <c r="H97" s="90">
        <v>314487.46999999997</v>
      </c>
      <c r="I97" s="90">
        <v>1872518.38</v>
      </c>
    </row>
    <row r="98" spans="1:9" ht="12.75" customHeight="1" x14ac:dyDescent="0.25">
      <c r="A98" s="247" t="s">
        <v>76</v>
      </c>
      <c r="B98" s="247"/>
      <c r="C98" s="247"/>
      <c r="D98" s="247"/>
      <c r="E98" s="247"/>
      <c r="F98" s="247"/>
      <c r="G98" s="7">
        <v>90</v>
      </c>
      <c r="H98" s="90">
        <v>0</v>
      </c>
      <c r="I98" s="90">
        <v>0</v>
      </c>
    </row>
    <row r="99" spans="1:9" ht="12.75" customHeight="1" x14ac:dyDescent="0.25">
      <c r="A99" s="249" t="s">
        <v>434</v>
      </c>
      <c r="B99" s="249"/>
      <c r="C99" s="249"/>
      <c r="D99" s="249"/>
      <c r="E99" s="249"/>
      <c r="F99" s="249"/>
      <c r="G99" s="8">
        <v>91</v>
      </c>
      <c r="H99" s="91">
        <f>SUM(H100:H105)</f>
        <v>0</v>
      </c>
      <c r="I99" s="91">
        <f>SUM(I100:I105)</f>
        <v>0</v>
      </c>
    </row>
    <row r="100" spans="1:9" ht="12.75" customHeight="1" x14ac:dyDescent="0.25">
      <c r="A100" s="247" t="s">
        <v>77</v>
      </c>
      <c r="B100" s="247"/>
      <c r="C100" s="247"/>
      <c r="D100" s="247"/>
      <c r="E100" s="247"/>
      <c r="F100" s="247"/>
      <c r="G100" s="7">
        <v>92</v>
      </c>
      <c r="H100" s="90">
        <v>0</v>
      </c>
      <c r="I100" s="90">
        <v>0</v>
      </c>
    </row>
    <row r="101" spans="1:9" ht="12.75" customHeight="1" x14ac:dyDescent="0.25">
      <c r="A101" s="247" t="s">
        <v>78</v>
      </c>
      <c r="B101" s="247"/>
      <c r="C101" s="247"/>
      <c r="D101" s="247"/>
      <c r="E101" s="247"/>
      <c r="F101" s="247"/>
      <c r="G101" s="7">
        <v>93</v>
      </c>
      <c r="H101" s="90">
        <v>0</v>
      </c>
      <c r="I101" s="90">
        <v>0</v>
      </c>
    </row>
    <row r="102" spans="1:9" ht="12.75" customHeight="1" x14ac:dyDescent="0.25">
      <c r="A102" s="247" t="s">
        <v>79</v>
      </c>
      <c r="B102" s="247"/>
      <c r="C102" s="247"/>
      <c r="D102" s="247"/>
      <c r="E102" s="247"/>
      <c r="F102" s="247"/>
      <c r="G102" s="7">
        <v>94</v>
      </c>
      <c r="H102" s="90">
        <v>0</v>
      </c>
      <c r="I102" s="90">
        <v>0</v>
      </c>
    </row>
    <row r="103" spans="1:9" ht="12.75" customHeight="1" x14ac:dyDescent="0.25">
      <c r="A103" s="247" t="s">
        <v>80</v>
      </c>
      <c r="B103" s="247"/>
      <c r="C103" s="247"/>
      <c r="D103" s="247"/>
      <c r="E103" s="247"/>
      <c r="F103" s="247"/>
      <c r="G103" s="7">
        <v>95</v>
      </c>
      <c r="H103" s="90">
        <v>0</v>
      </c>
      <c r="I103" s="90">
        <v>0</v>
      </c>
    </row>
    <row r="104" spans="1:9" ht="12.75" customHeight="1" x14ac:dyDescent="0.25">
      <c r="A104" s="247" t="s">
        <v>81</v>
      </c>
      <c r="B104" s="247"/>
      <c r="C104" s="247"/>
      <c r="D104" s="247"/>
      <c r="E104" s="247"/>
      <c r="F104" s="247"/>
      <c r="G104" s="7">
        <v>96</v>
      </c>
      <c r="H104" s="90">
        <v>0</v>
      </c>
      <c r="I104" s="90">
        <v>0</v>
      </c>
    </row>
    <row r="105" spans="1:9" ht="12.75" customHeight="1" x14ac:dyDescent="0.25">
      <c r="A105" s="247" t="s">
        <v>82</v>
      </c>
      <c r="B105" s="247"/>
      <c r="C105" s="247"/>
      <c r="D105" s="247"/>
      <c r="E105" s="247"/>
      <c r="F105" s="247"/>
      <c r="G105" s="7">
        <v>97</v>
      </c>
      <c r="H105" s="90">
        <v>0</v>
      </c>
      <c r="I105" s="90">
        <v>0</v>
      </c>
    </row>
    <row r="106" spans="1:9" ht="12.75" customHeight="1" x14ac:dyDescent="0.25">
      <c r="A106" s="249" t="s">
        <v>435</v>
      </c>
      <c r="B106" s="249"/>
      <c r="C106" s="249"/>
      <c r="D106" s="249"/>
      <c r="E106" s="249"/>
      <c r="F106" s="249"/>
      <c r="G106" s="8">
        <v>98</v>
      </c>
      <c r="H106" s="91">
        <f>SUM(H107:H117)</f>
        <v>12899382.130000001</v>
      </c>
      <c r="I106" s="91">
        <f>SUM(I107:I117)</f>
        <v>12943921.279999999</v>
      </c>
    </row>
    <row r="107" spans="1:9" ht="12.75" customHeight="1" x14ac:dyDescent="0.25">
      <c r="A107" s="247" t="s">
        <v>83</v>
      </c>
      <c r="B107" s="247"/>
      <c r="C107" s="247"/>
      <c r="D107" s="247"/>
      <c r="E107" s="247"/>
      <c r="F107" s="247"/>
      <c r="G107" s="7">
        <v>99</v>
      </c>
      <c r="H107" s="90">
        <v>0</v>
      </c>
      <c r="I107" s="90">
        <v>0</v>
      </c>
    </row>
    <row r="108" spans="1:9" ht="24.65" customHeight="1" x14ac:dyDescent="0.25">
      <c r="A108" s="247" t="s">
        <v>84</v>
      </c>
      <c r="B108" s="247"/>
      <c r="C108" s="247"/>
      <c r="D108" s="247"/>
      <c r="E108" s="247"/>
      <c r="F108" s="247"/>
      <c r="G108" s="7">
        <v>100</v>
      </c>
      <c r="H108" s="90">
        <v>0</v>
      </c>
      <c r="I108" s="90">
        <v>0</v>
      </c>
    </row>
    <row r="109" spans="1:9" ht="12.75" customHeight="1" x14ac:dyDescent="0.25">
      <c r="A109" s="247" t="s">
        <v>85</v>
      </c>
      <c r="B109" s="247"/>
      <c r="C109" s="247"/>
      <c r="D109" s="247"/>
      <c r="E109" s="247"/>
      <c r="F109" s="247"/>
      <c r="G109" s="7">
        <v>101</v>
      </c>
      <c r="H109" s="90">
        <v>0</v>
      </c>
      <c r="I109" s="90">
        <v>0</v>
      </c>
    </row>
    <row r="110" spans="1:9" ht="21.65" customHeight="1" x14ac:dyDescent="0.25">
      <c r="A110" s="247" t="s">
        <v>86</v>
      </c>
      <c r="B110" s="247"/>
      <c r="C110" s="247"/>
      <c r="D110" s="247"/>
      <c r="E110" s="247"/>
      <c r="F110" s="247"/>
      <c r="G110" s="7">
        <v>102</v>
      </c>
      <c r="H110" s="90">
        <v>0</v>
      </c>
      <c r="I110" s="90">
        <v>0</v>
      </c>
    </row>
    <row r="111" spans="1:9" ht="12.75" customHeight="1" x14ac:dyDescent="0.25">
      <c r="A111" s="247" t="s">
        <v>87</v>
      </c>
      <c r="B111" s="247"/>
      <c r="C111" s="247"/>
      <c r="D111" s="247"/>
      <c r="E111" s="247"/>
      <c r="F111" s="247"/>
      <c r="G111" s="7">
        <v>103</v>
      </c>
      <c r="H111" s="90">
        <v>0</v>
      </c>
      <c r="I111" s="90">
        <v>0</v>
      </c>
    </row>
    <row r="112" spans="1:9" ht="12.75" customHeight="1" x14ac:dyDescent="0.25">
      <c r="A112" s="247" t="s">
        <v>88</v>
      </c>
      <c r="B112" s="247"/>
      <c r="C112" s="247"/>
      <c r="D112" s="247"/>
      <c r="E112" s="247"/>
      <c r="F112" s="247"/>
      <c r="G112" s="7">
        <v>104</v>
      </c>
      <c r="H112" s="90">
        <v>12607287.380000001</v>
      </c>
      <c r="I112" s="90">
        <v>12607287.380000001</v>
      </c>
    </row>
    <row r="113" spans="1:9" ht="12.75" customHeight="1" x14ac:dyDescent="0.25">
      <c r="A113" s="247" t="s">
        <v>89</v>
      </c>
      <c r="B113" s="247"/>
      <c r="C113" s="247"/>
      <c r="D113" s="247"/>
      <c r="E113" s="247"/>
      <c r="F113" s="247"/>
      <c r="G113" s="7">
        <v>105</v>
      </c>
      <c r="H113" s="90">
        <v>0</v>
      </c>
      <c r="I113" s="90">
        <v>0</v>
      </c>
    </row>
    <row r="114" spans="1:9" ht="12.75" customHeight="1" x14ac:dyDescent="0.25">
      <c r="A114" s="247" t="s">
        <v>90</v>
      </c>
      <c r="B114" s="247"/>
      <c r="C114" s="247"/>
      <c r="D114" s="247"/>
      <c r="E114" s="247"/>
      <c r="F114" s="247"/>
      <c r="G114" s="7">
        <v>106</v>
      </c>
      <c r="H114" s="90">
        <v>0</v>
      </c>
      <c r="I114" s="90">
        <v>0</v>
      </c>
    </row>
    <row r="115" spans="1:9" ht="12.75" customHeight="1" x14ac:dyDescent="0.25">
      <c r="A115" s="247" t="s">
        <v>91</v>
      </c>
      <c r="B115" s="247"/>
      <c r="C115" s="247"/>
      <c r="D115" s="247"/>
      <c r="E115" s="247"/>
      <c r="F115" s="247"/>
      <c r="G115" s="7">
        <v>107</v>
      </c>
      <c r="H115" s="90">
        <v>0</v>
      </c>
      <c r="I115" s="90">
        <v>0</v>
      </c>
    </row>
    <row r="116" spans="1:9" ht="12.75" customHeight="1" x14ac:dyDescent="0.25">
      <c r="A116" s="247" t="s">
        <v>92</v>
      </c>
      <c r="B116" s="247"/>
      <c r="C116" s="247"/>
      <c r="D116" s="247"/>
      <c r="E116" s="247"/>
      <c r="F116" s="247"/>
      <c r="G116" s="7">
        <v>108</v>
      </c>
      <c r="H116" s="90">
        <v>103672.33</v>
      </c>
      <c r="I116" s="90">
        <v>148211.48000000001</v>
      </c>
    </row>
    <row r="117" spans="1:9" ht="12.75" customHeight="1" x14ac:dyDescent="0.25">
      <c r="A117" s="247" t="s">
        <v>93</v>
      </c>
      <c r="B117" s="247"/>
      <c r="C117" s="247"/>
      <c r="D117" s="247"/>
      <c r="E117" s="247"/>
      <c r="F117" s="247"/>
      <c r="G117" s="7">
        <v>109</v>
      </c>
      <c r="H117" s="90">
        <v>188422.42</v>
      </c>
      <c r="I117" s="90">
        <v>188422.42</v>
      </c>
    </row>
    <row r="118" spans="1:9" ht="12.75" customHeight="1" x14ac:dyDescent="0.25">
      <c r="A118" s="249" t="s">
        <v>436</v>
      </c>
      <c r="B118" s="249"/>
      <c r="C118" s="249"/>
      <c r="D118" s="249"/>
      <c r="E118" s="249"/>
      <c r="F118" s="249"/>
      <c r="G118" s="8">
        <v>110</v>
      </c>
      <c r="H118" s="91">
        <f>SUM(H119:H132)</f>
        <v>2503817.67</v>
      </c>
      <c r="I118" s="91">
        <f>SUM(I119:I132)</f>
        <v>3862704.27</v>
      </c>
    </row>
    <row r="119" spans="1:9" ht="12.75" customHeight="1" x14ac:dyDescent="0.25">
      <c r="A119" s="247" t="s">
        <v>83</v>
      </c>
      <c r="B119" s="247"/>
      <c r="C119" s="247"/>
      <c r="D119" s="247"/>
      <c r="E119" s="247"/>
      <c r="F119" s="247"/>
      <c r="G119" s="7">
        <v>111</v>
      </c>
      <c r="H119" s="90">
        <v>0</v>
      </c>
      <c r="I119" s="90">
        <v>0</v>
      </c>
    </row>
    <row r="120" spans="1:9" ht="22.25" customHeight="1" x14ac:dyDescent="0.25">
      <c r="A120" s="247" t="s">
        <v>84</v>
      </c>
      <c r="B120" s="247"/>
      <c r="C120" s="247"/>
      <c r="D120" s="247"/>
      <c r="E120" s="247"/>
      <c r="F120" s="247"/>
      <c r="G120" s="7">
        <v>112</v>
      </c>
      <c r="H120" s="90">
        <v>0</v>
      </c>
      <c r="I120" s="90">
        <v>0</v>
      </c>
    </row>
    <row r="121" spans="1:9" ht="12.75" customHeight="1" x14ac:dyDescent="0.25">
      <c r="A121" s="247" t="s">
        <v>85</v>
      </c>
      <c r="B121" s="247"/>
      <c r="C121" s="247"/>
      <c r="D121" s="247"/>
      <c r="E121" s="247"/>
      <c r="F121" s="247"/>
      <c r="G121" s="7">
        <v>113</v>
      </c>
      <c r="H121" s="90">
        <v>0</v>
      </c>
      <c r="I121" s="90">
        <v>0</v>
      </c>
    </row>
    <row r="122" spans="1:9" ht="23.4" customHeight="1" x14ac:dyDescent="0.25">
      <c r="A122" s="247" t="s">
        <v>86</v>
      </c>
      <c r="B122" s="247"/>
      <c r="C122" s="247"/>
      <c r="D122" s="247"/>
      <c r="E122" s="247"/>
      <c r="F122" s="247"/>
      <c r="G122" s="7">
        <v>114</v>
      </c>
      <c r="H122" s="90">
        <v>0</v>
      </c>
      <c r="I122" s="90">
        <v>0</v>
      </c>
    </row>
    <row r="123" spans="1:9" ht="12.75" customHeight="1" x14ac:dyDescent="0.25">
      <c r="A123" s="247" t="s">
        <v>87</v>
      </c>
      <c r="B123" s="247"/>
      <c r="C123" s="247"/>
      <c r="D123" s="247"/>
      <c r="E123" s="247"/>
      <c r="F123" s="247"/>
      <c r="G123" s="7">
        <v>115</v>
      </c>
      <c r="H123" s="90">
        <v>0</v>
      </c>
      <c r="I123" s="90">
        <v>0</v>
      </c>
    </row>
    <row r="124" spans="1:9" ht="12.75" customHeight="1" x14ac:dyDescent="0.25">
      <c r="A124" s="247" t="s">
        <v>88</v>
      </c>
      <c r="B124" s="247"/>
      <c r="C124" s="247"/>
      <c r="D124" s="247"/>
      <c r="E124" s="247"/>
      <c r="F124" s="247"/>
      <c r="G124" s="7">
        <v>116</v>
      </c>
      <c r="H124" s="90">
        <v>1346304.46</v>
      </c>
      <c r="I124" s="90">
        <v>1342967.73</v>
      </c>
    </row>
    <row r="125" spans="1:9" ht="12.75" customHeight="1" x14ac:dyDescent="0.25">
      <c r="A125" s="247" t="s">
        <v>89</v>
      </c>
      <c r="B125" s="247"/>
      <c r="C125" s="247"/>
      <c r="D125" s="247"/>
      <c r="E125" s="247"/>
      <c r="F125" s="247"/>
      <c r="G125" s="7">
        <v>117</v>
      </c>
      <c r="H125" s="90">
        <v>389998.76</v>
      </c>
      <c r="I125" s="90">
        <v>1901462.25</v>
      </c>
    </row>
    <row r="126" spans="1:9" ht="12.75" customHeight="1" x14ac:dyDescent="0.25">
      <c r="A126" s="247" t="s">
        <v>90</v>
      </c>
      <c r="B126" s="247"/>
      <c r="C126" s="247"/>
      <c r="D126" s="247"/>
      <c r="E126" s="247"/>
      <c r="F126" s="247"/>
      <c r="G126" s="7">
        <v>118</v>
      </c>
      <c r="H126" s="90">
        <v>315397.39</v>
      </c>
      <c r="I126" s="90">
        <v>320221.38</v>
      </c>
    </row>
    <row r="127" spans="1:9" x14ac:dyDescent="0.25">
      <c r="A127" s="247" t="s">
        <v>91</v>
      </c>
      <c r="B127" s="247"/>
      <c r="C127" s="247"/>
      <c r="D127" s="247"/>
      <c r="E127" s="247"/>
      <c r="F127" s="247"/>
      <c r="G127" s="7">
        <v>119</v>
      </c>
      <c r="H127" s="90">
        <v>0</v>
      </c>
      <c r="I127" s="90">
        <v>0</v>
      </c>
    </row>
    <row r="128" spans="1:9" x14ac:dyDescent="0.25">
      <c r="A128" s="247" t="s">
        <v>94</v>
      </c>
      <c r="B128" s="247"/>
      <c r="C128" s="247"/>
      <c r="D128" s="247"/>
      <c r="E128" s="247"/>
      <c r="F128" s="247"/>
      <c r="G128" s="7">
        <v>120</v>
      </c>
      <c r="H128" s="90">
        <v>425579.12</v>
      </c>
      <c r="I128" s="90">
        <v>225863.03</v>
      </c>
    </row>
    <row r="129" spans="1:9" x14ac:dyDescent="0.25">
      <c r="A129" s="247" t="s">
        <v>95</v>
      </c>
      <c r="B129" s="247"/>
      <c r="C129" s="247"/>
      <c r="D129" s="247"/>
      <c r="E129" s="247"/>
      <c r="F129" s="247"/>
      <c r="G129" s="7">
        <v>121</v>
      </c>
      <c r="H129" s="90">
        <v>7810.62</v>
      </c>
      <c r="I129" s="90">
        <v>13404.93</v>
      </c>
    </row>
    <row r="130" spans="1:9" x14ac:dyDescent="0.25">
      <c r="A130" s="247" t="s">
        <v>96</v>
      </c>
      <c r="B130" s="247"/>
      <c r="C130" s="247"/>
      <c r="D130" s="247"/>
      <c r="E130" s="247"/>
      <c r="F130" s="247"/>
      <c r="G130" s="7">
        <v>122</v>
      </c>
      <c r="H130" s="90">
        <v>0</v>
      </c>
      <c r="I130" s="90">
        <v>0</v>
      </c>
    </row>
    <row r="131" spans="1:9" x14ac:dyDescent="0.25">
      <c r="A131" s="247" t="s">
        <v>97</v>
      </c>
      <c r="B131" s="247"/>
      <c r="C131" s="247"/>
      <c r="D131" s="247"/>
      <c r="E131" s="247"/>
      <c r="F131" s="247"/>
      <c r="G131" s="7">
        <v>123</v>
      </c>
      <c r="H131" s="90">
        <v>0</v>
      </c>
      <c r="I131" s="90">
        <v>0</v>
      </c>
    </row>
    <row r="132" spans="1:9" x14ac:dyDescent="0.25">
      <c r="A132" s="247" t="s">
        <v>98</v>
      </c>
      <c r="B132" s="247"/>
      <c r="C132" s="247"/>
      <c r="D132" s="247"/>
      <c r="E132" s="247"/>
      <c r="F132" s="247"/>
      <c r="G132" s="7">
        <v>124</v>
      </c>
      <c r="H132" s="90">
        <v>18727.32</v>
      </c>
      <c r="I132" s="90">
        <v>58784.95</v>
      </c>
    </row>
    <row r="133" spans="1:9" ht="22.25" customHeight="1" x14ac:dyDescent="0.25">
      <c r="A133" s="263" t="s">
        <v>99</v>
      </c>
      <c r="B133" s="263"/>
      <c r="C133" s="263"/>
      <c r="D133" s="263"/>
      <c r="E133" s="263"/>
      <c r="F133" s="263"/>
      <c r="G133" s="7">
        <v>125</v>
      </c>
      <c r="H133" s="90">
        <v>29222.68</v>
      </c>
      <c r="I133" s="90">
        <v>67834.179999999993</v>
      </c>
    </row>
    <row r="134" spans="1:9" ht="12.75" customHeight="1" x14ac:dyDescent="0.25">
      <c r="A134" s="249" t="s">
        <v>437</v>
      </c>
      <c r="B134" s="249"/>
      <c r="C134" s="249"/>
      <c r="D134" s="249"/>
      <c r="E134" s="249"/>
      <c r="F134" s="249"/>
      <c r="G134" s="8">
        <v>126</v>
      </c>
      <c r="H134" s="91">
        <f>H75+H99+H106+H118+H133</f>
        <v>66646248.280000001</v>
      </c>
      <c r="I134" s="91">
        <f>I75+I99+I106+I118+I133</f>
        <v>63899923.579999998</v>
      </c>
    </row>
    <row r="135" spans="1:9" x14ac:dyDescent="0.25">
      <c r="A135" s="263" t="s">
        <v>100</v>
      </c>
      <c r="B135" s="263"/>
      <c r="C135" s="263"/>
      <c r="D135" s="263"/>
      <c r="E135" s="263"/>
      <c r="F135" s="263"/>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92" fitToHeight="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view="pageBreakPreview" zoomScaleNormal="60" zoomScaleSheetLayoutView="100" workbookViewId="0">
      <selection activeCell="A4" sqref="A4:K4"/>
    </sheetView>
  </sheetViews>
  <sheetFormatPr defaultRowHeight="12.5" x14ac:dyDescent="0.25"/>
  <cols>
    <col min="1" max="7" width="9.08984375" style="22"/>
    <col min="8" max="11" width="19.08984375" style="21" customWidth="1"/>
    <col min="12" max="263" width="9.08984375" style="22"/>
    <col min="264" max="264" width="9.90625" style="22" bestFit="1" customWidth="1"/>
    <col min="265" max="265" width="11.6328125" style="22" bestFit="1" customWidth="1"/>
    <col min="266" max="519" width="9.08984375" style="22"/>
    <col min="520" max="520" width="9.90625" style="22" bestFit="1" customWidth="1"/>
    <col min="521" max="521" width="11.6328125" style="22" bestFit="1" customWidth="1"/>
    <col min="522" max="775" width="9.08984375" style="22"/>
    <col min="776" max="776" width="9.90625" style="22" bestFit="1" customWidth="1"/>
    <col min="777" max="777" width="11.6328125" style="22" bestFit="1" customWidth="1"/>
    <col min="778" max="1031" width="9.08984375" style="22"/>
    <col min="1032" max="1032" width="9.90625" style="22" bestFit="1" customWidth="1"/>
    <col min="1033" max="1033" width="11.6328125" style="22" bestFit="1" customWidth="1"/>
    <col min="1034" max="1287" width="9.08984375" style="22"/>
    <col min="1288" max="1288" width="9.90625" style="22" bestFit="1" customWidth="1"/>
    <col min="1289" max="1289" width="11.6328125" style="22" bestFit="1" customWidth="1"/>
    <col min="1290" max="1543" width="9.08984375" style="22"/>
    <col min="1544" max="1544" width="9.90625" style="22" bestFit="1" customWidth="1"/>
    <col min="1545" max="1545" width="11.6328125" style="22" bestFit="1" customWidth="1"/>
    <col min="1546" max="1799" width="9.08984375" style="22"/>
    <col min="1800" max="1800" width="9.90625" style="22" bestFit="1" customWidth="1"/>
    <col min="1801" max="1801" width="11.6328125" style="22" bestFit="1" customWidth="1"/>
    <col min="1802" max="2055" width="9.08984375" style="22"/>
    <col min="2056" max="2056" width="9.90625" style="22" bestFit="1" customWidth="1"/>
    <col min="2057" max="2057" width="11.6328125" style="22" bestFit="1" customWidth="1"/>
    <col min="2058" max="2311" width="9.08984375" style="22"/>
    <col min="2312" max="2312" width="9.90625" style="22" bestFit="1" customWidth="1"/>
    <col min="2313" max="2313" width="11.6328125" style="22" bestFit="1" customWidth="1"/>
    <col min="2314" max="2567" width="9.08984375" style="22"/>
    <col min="2568" max="2568" width="9.90625" style="22" bestFit="1" customWidth="1"/>
    <col min="2569" max="2569" width="11.6328125" style="22" bestFit="1" customWidth="1"/>
    <col min="2570" max="2823" width="9.08984375" style="22"/>
    <col min="2824" max="2824" width="9.90625" style="22" bestFit="1" customWidth="1"/>
    <col min="2825" max="2825" width="11.6328125" style="22" bestFit="1" customWidth="1"/>
    <col min="2826" max="3079" width="9.08984375" style="22"/>
    <col min="3080" max="3080" width="9.90625" style="22" bestFit="1" customWidth="1"/>
    <col min="3081" max="3081" width="11.6328125" style="22" bestFit="1" customWidth="1"/>
    <col min="3082" max="3335" width="9.08984375" style="22"/>
    <col min="3336" max="3336" width="9.90625" style="22" bestFit="1" customWidth="1"/>
    <col min="3337" max="3337" width="11.6328125" style="22" bestFit="1" customWidth="1"/>
    <col min="3338" max="3591" width="9.08984375" style="22"/>
    <col min="3592" max="3592" width="9.90625" style="22" bestFit="1" customWidth="1"/>
    <col min="3593" max="3593" width="11.6328125" style="22" bestFit="1" customWidth="1"/>
    <col min="3594" max="3847" width="9.08984375" style="22"/>
    <col min="3848" max="3848" width="9.90625" style="22" bestFit="1" customWidth="1"/>
    <col min="3849" max="3849" width="11.6328125" style="22" bestFit="1" customWidth="1"/>
    <col min="3850" max="4103" width="9.08984375" style="22"/>
    <col min="4104" max="4104" width="9.90625" style="22" bestFit="1" customWidth="1"/>
    <col min="4105" max="4105" width="11.6328125" style="22" bestFit="1" customWidth="1"/>
    <col min="4106" max="4359" width="9.08984375" style="22"/>
    <col min="4360" max="4360" width="9.90625" style="22" bestFit="1" customWidth="1"/>
    <col min="4361" max="4361" width="11.6328125" style="22" bestFit="1" customWidth="1"/>
    <col min="4362" max="4615" width="9.08984375" style="22"/>
    <col min="4616" max="4616" width="9.90625" style="22" bestFit="1" customWidth="1"/>
    <col min="4617" max="4617" width="11.6328125" style="22" bestFit="1" customWidth="1"/>
    <col min="4618" max="4871" width="9.08984375" style="22"/>
    <col min="4872" max="4872" width="9.90625" style="22" bestFit="1" customWidth="1"/>
    <col min="4873" max="4873" width="11.6328125" style="22" bestFit="1" customWidth="1"/>
    <col min="4874" max="5127" width="9.08984375" style="22"/>
    <col min="5128" max="5128" width="9.90625" style="22" bestFit="1" customWidth="1"/>
    <col min="5129" max="5129" width="11.6328125" style="22" bestFit="1" customWidth="1"/>
    <col min="5130" max="5383" width="9.08984375" style="22"/>
    <col min="5384" max="5384" width="9.90625" style="22" bestFit="1" customWidth="1"/>
    <col min="5385" max="5385" width="11.6328125" style="22" bestFit="1" customWidth="1"/>
    <col min="5386" max="5639" width="9.08984375" style="22"/>
    <col min="5640" max="5640" width="9.90625" style="22" bestFit="1" customWidth="1"/>
    <col min="5641" max="5641" width="11.6328125" style="22" bestFit="1" customWidth="1"/>
    <col min="5642" max="5895" width="9.08984375" style="22"/>
    <col min="5896" max="5896" width="9.90625" style="22" bestFit="1" customWidth="1"/>
    <col min="5897" max="5897" width="11.6328125" style="22" bestFit="1" customWidth="1"/>
    <col min="5898" max="6151" width="9.08984375" style="22"/>
    <col min="6152" max="6152" width="9.90625" style="22" bestFit="1" customWidth="1"/>
    <col min="6153" max="6153" width="11.6328125" style="22" bestFit="1" customWidth="1"/>
    <col min="6154" max="6407" width="9.08984375" style="22"/>
    <col min="6408" max="6408" width="9.90625" style="22" bestFit="1" customWidth="1"/>
    <col min="6409" max="6409" width="11.6328125" style="22" bestFit="1" customWidth="1"/>
    <col min="6410" max="6663" width="9.08984375" style="22"/>
    <col min="6664" max="6664" width="9.90625" style="22" bestFit="1" customWidth="1"/>
    <col min="6665" max="6665" width="11.6328125" style="22" bestFit="1" customWidth="1"/>
    <col min="6666" max="6919" width="9.08984375" style="22"/>
    <col min="6920" max="6920" width="9.90625" style="22" bestFit="1" customWidth="1"/>
    <col min="6921" max="6921" width="11.6328125" style="22" bestFit="1" customWidth="1"/>
    <col min="6922" max="7175" width="9.08984375" style="22"/>
    <col min="7176" max="7176" width="9.90625" style="22" bestFit="1" customWidth="1"/>
    <col min="7177" max="7177" width="11.6328125" style="22" bestFit="1" customWidth="1"/>
    <col min="7178" max="7431" width="9.08984375" style="22"/>
    <col min="7432" max="7432" width="9.90625" style="22" bestFit="1" customWidth="1"/>
    <col min="7433" max="7433" width="11.6328125" style="22" bestFit="1" customWidth="1"/>
    <col min="7434" max="7687" width="9.08984375" style="22"/>
    <col min="7688" max="7688" width="9.90625" style="22" bestFit="1" customWidth="1"/>
    <col min="7689" max="7689" width="11.6328125" style="22" bestFit="1" customWidth="1"/>
    <col min="7690" max="7943" width="9.08984375" style="22"/>
    <col min="7944" max="7944" width="9.90625" style="22" bestFit="1" customWidth="1"/>
    <col min="7945" max="7945" width="11.6328125" style="22" bestFit="1" customWidth="1"/>
    <col min="7946" max="8199" width="9.08984375" style="22"/>
    <col min="8200" max="8200" width="9.90625" style="22" bestFit="1" customWidth="1"/>
    <col min="8201" max="8201" width="11.6328125" style="22" bestFit="1" customWidth="1"/>
    <col min="8202" max="8455" width="9.08984375" style="22"/>
    <col min="8456" max="8456" width="9.90625" style="22" bestFit="1" customWidth="1"/>
    <col min="8457" max="8457" width="11.6328125" style="22" bestFit="1" customWidth="1"/>
    <col min="8458" max="8711" width="9.08984375" style="22"/>
    <col min="8712" max="8712" width="9.90625" style="22" bestFit="1" customWidth="1"/>
    <col min="8713" max="8713" width="11.6328125" style="22" bestFit="1" customWidth="1"/>
    <col min="8714" max="8967" width="9.08984375" style="22"/>
    <col min="8968" max="8968" width="9.90625" style="22" bestFit="1" customWidth="1"/>
    <col min="8969" max="8969" width="11.6328125" style="22" bestFit="1" customWidth="1"/>
    <col min="8970" max="9223" width="9.08984375" style="22"/>
    <col min="9224" max="9224" width="9.90625" style="22" bestFit="1" customWidth="1"/>
    <col min="9225" max="9225" width="11.6328125" style="22" bestFit="1" customWidth="1"/>
    <col min="9226" max="9479" width="9.08984375" style="22"/>
    <col min="9480" max="9480" width="9.90625" style="22" bestFit="1" customWidth="1"/>
    <col min="9481" max="9481" width="11.6328125" style="22" bestFit="1" customWidth="1"/>
    <col min="9482" max="9735" width="9.08984375" style="22"/>
    <col min="9736" max="9736" width="9.90625" style="22" bestFit="1" customWidth="1"/>
    <col min="9737" max="9737" width="11.6328125" style="22" bestFit="1" customWidth="1"/>
    <col min="9738" max="9991" width="9.08984375" style="22"/>
    <col min="9992" max="9992" width="9.90625" style="22" bestFit="1" customWidth="1"/>
    <col min="9993" max="9993" width="11.6328125" style="22" bestFit="1" customWidth="1"/>
    <col min="9994" max="10247" width="9.08984375" style="22"/>
    <col min="10248" max="10248" width="9.90625" style="22" bestFit="1" customWidth="1"/>
    <col min="10249" max="10249" width="11.6328125" style="22" bestFit="1" customWidth="1"/>
    <col min="10250" max="10503" width="9.08984375" style="22"/>
    <col min="10504" max="10504" width="9.90625" style="22" bestFit="1" customWidth="1"/>
    <col min="10505" max="10505" width="11.6328125" style="22" bestFit="1" customWidth="1"/>
    <col min="10506" max="10759" width="9.08984375" style="22"/>
    <col min="10760" max="10760" width="9.90625" style="22" bestFit="1" customWidth="1"/>
    <col min="10761" max="10761" width="11.6328125" style="22" bestFit="1" customWidth="1"/>
    <col min="10762" max="11015" width="9.08984375" style="22"/>
    <col min="11016" max="11016" width="9.90625" style="22" bestFit="1" customWidth="1"/>
    <col min="11017" max="11017" width="11.6328125" style="22" bestFit="1" customWidth="1"/>
    <col min="11018" max="11271" width="9.08984375" style="22"/>
    <col min="11272" max="11272" width="9.90625" style="22" bestFit="1" customWidth="1"/>
    <col min="11273" max="11273" width="11.6328125" style="22" bestFit="1" customWidth="1"/>
    <col min="11274" max="11527" width="9.08984375" style="22"/>
    <col min="11528" max="11528" width="9.90625" style="22" bestFit="1" customWidth="1"/>
    <col min="11529" max="11529" width="11.6328125" style="22" bestFit="1" customWidth="1"/>
    <col min="11530" max="11783" width="9.08984375" style="22"/>
    <col min="11784" max="11784" width="9.90625" style="22" bestFit="1" customWidth="1"/>
    <col min="11785" max="11785" width="11.6328125" style="22" bestFit="1" customWidth="1"/>
    <col min="11786" max="12039" width="9.08984375" style="22"/>
    <col min="12040" max="12040" width="9.90625" style="22" bestFit="1" customWidth="1"/>
    <col min="12041" max="12041" width="11.6328125" style="22" bestFit="1" customWidth="1"/>
    <col min="12042" max="12295" width="9.08984375" style="22"/>
    <col min="12296" max="12296" width="9.90625" style="22" bestFit="1" customWidth="1"/>
    <col min="12297" max="12297" width="11.6328125" style="22" bestFit="1" customWidth="1"/>
    <col min="12298" max="12551" width="9.08984375" style="22"/>
    <col min="12552" max="12552" width="9.90625" style="22" bestFit="1" customWidth="1"/>
    <col min="12553" max="12553" width="11.6328125" style="22" bestFit="1" customWidth="1"/>
    <col min="12554" max="12807" width="9.08984375" style="22"/>
    <col min="12808" max="12808" width="9.90625" style="22" bestFit="1" customWidth="1"/>
    <col min="12809" max="12809" width="11.6328125" style="22" bestFit="1" customWidth="1"/>
    <col min="12810" max="13063" width="9.08984375" style="22"/>
    <col min="13064" max="13064" width="9.90625" style="22" bestFit="1" customWidth="1"/>
    <col min="13065" max="13065" width="11.6328125" style="22" bestFit="1" customWidth="1"/>
    <col min="13066" max="13319" width="9.08984375" style="22"/>
    <col min="13320" max="13320" width="9.90625" style="22" bestFit="1" customWidth="1"/>
    <col min="13321" max="13321" width="11.6328125" style="22" bestFit="1" customWidth="1"/>
    <col min="13322" max="13575" width="9.08984375" style="22"/>
    <col min="13576" max="13576" width="9.90625" style="22" bestFit="1" customWidth="1"/>
    <col min="13577" max="13577" width="11.6328125" style="22" bestFit="1" customWidth="1"/>
    <col min="13578" max="13831" width="9.08984375" style="22"/>
    <col min="13832" max="13832" width="9.90625" style="22" bestFit="1" customWidth="1"/>
    <col min="13833" max="13833" width="11.6328125" style="22" bestFit="1" customWidth="1"/>
    <col min="13834" max="14087" width="9.08984375" style="22"/>
    <col min="14088" max="14088" width="9.90625" style="22" bestFit="1" customWidth="1"/>
    <col min="14089" max="14089" width="11.6328125" style="22" bestFit="1" customWidth="1"/>
    <col min="14090" max="14343" width="9.08984375" style="22"/>
    <col min="14344" max="14344" width="9.90625" style="22" bestFit="1" customWidth="1"/>
    <col min="14345" max="14345" width="11.6328125" style="22" bestFit="1" customWidth="1"/>
    <col min="14346" max="14599" width="9.08984375" style="22"/>
    <col min="14600" max="14600" width="9.90625" style="22" bestFit="1" customWidth="1"/>
    <col min="14601" max="14601" width="11.6328125" style="22" bestFit="1" customWidth="1"/>
    <col min="14602" max="14855" width="9.08984375" style="22"/>
    <col min="14856" max="14856" width="9.90625" style="22" bestFit="1" customWidth="1"/>
    <col min="14857" max="14857" width="11.6328125" style="22" bestFit="1" customWidth="1"/>
    <col min="14858" max="15111" width="9.08984375" style="22"/>
    <col min="15112" max="15112" width="9.90625" style="22" bestFit="1" customWidth="1"/>
    <col min="15113" max="15113" width="11.6328125" style="22" bestFit="1" customWidth="1"/>
    <col min="15114" max="15367" width="9.08984375" style="22"/>
    <col min="15368" max="15368" width="9.90625" style="22" bestFit="1" customWidth="1"/>
    <col min="15369" max="15369" width="11.6328125" style="22" bestFit="1" customWidth="1"/>
    <col min="15370" max="15623" width="9.08984375" style="22"/>
    <col min="15624" max="15624" width="9.90625" style="22" bestFit="1" customWidth="1"/>
    <col min="15625" max="15625" width="11.6328125" style="22" bestFit="1" customWidth="1"/>
    <col min="15626" max="15879" width="9.08984375" style="22"/>
    <col min="15880" max="15880" width="9.90625" style="22" bestFit="1" customWidth="1"/>
    <col min="15881" max="15881" width="11.6328125" style="22" bestFit="1" customWidth="1"/>
    <col min="15882" max="16135" width="9.08984375" style="22"/>
    <col min="16136" max="16136" width="9.90625" style="22" bestFit="1" customWidth="1"/>
    <col min="16137" max="16137" width="11.6328125" style="22" bestFit="1" customWidth="1"/>
    <col min="16138" max="16384" width="9.08984375" style="22"/>
  </cols>
  <sheetData>
    <row r="1" spans="1:11" x14ac:dyDescent="0.25">
      <c r="A1" s="267" t="s">
        <v>102</v>
      </c>
      <c r="B1" s="268"/>
      <c r="C1" s="268"/>
      <c r="D1" s="268"/>
      <c r="E1" s="268"/>
      <c r="F1" s="268"/>
      <c r="G1" s="268"/>
      <c r="H1" s="268"/>
      <c r="I1" s="268"/>
    </row>
    <row r="2" spans="1:11" x14ac:dyDescent="0.25">
      <c r="A2" s="269" t="s">
        <v>453</v>
      </c>
      <c r="B2" s="270"/>
      <c r="C2" s="270"/>
      <c r="D2" s="270"/>
      <c r="E2" s="270"/>
      <c r="F2" s="270"/>
      <c r="G2" s="270"/>
      <c r="H2" s="270"/>
      <c r="I2" s="270"/>
    </row>
    <row r="3" spans="1:11" x14ac:dyDescent="0.25">
      <c r="A3" s="271" t="s">
        <v>440</v>
      </c>
      <c r="B3" s="272"/>
      <c r="C3" s="272"/>
      <c r="D3" s="272"/>
      <c r="E3" s="272"/>
      <c r="F3" s="272"/>
      <c r="G3" s="272"/>
      <c r="H3" s="272"/>
      <c r="I3" s="272"/>
      <c r="J3" s="273"/>
      <c r="K3" s="273"/>
    </row>
    <row r="4" spans="1:11" x14ac:dyDescent="0.25">
      <c r="A4" s="274" t="s">
        <v>470</v>
      </c>
      <c r="B4" s="275"/>
      <c r="C4" s="275"/>
      <c r="D4" s="275"/>
      <c r="E4" s="275"/>
      <c r="F4" s="275"/>
      <c r="G4" s="275"/>
      <c r="H4" s="275"/>
      <c r="I4" s="275"/>
      <c r="J4" s="276"/>
      <c r="K4" s="276"/>
    </row>
    <row r="5" spans="1:11" ht="22.25" customHeight="1" x14ac:dyDescent="0.25">
      <c r="A5" s="277" t="s">
        <v>2</v>
      </c>
      <c r="B5" s="278"/>
      <c r="C5" s="278"/>
      <c r="D5" s="278"/>
      <c r="E5" s="278"/>
      <c r="F5" s="278"/>
      <c r="G5" s="277" t="s">
        <v>103</v>
      </c>
      <c r="H5" s="279" t="s">
        <v>299</v>
      </c>
      <c r="I5" s="280"/>
      <c r="J5" s="279" t="s">
        <v>278</v>
      </c>
      <c r="K5" s="280"/>
    </row>
    <row r="6" spans="1:11" x14ac:dyDescent="0.25">
      <c r="A6" s="278"/>
      <c r="B6" s="278"/>
      <c r="C6" s="278"/>
      <c r="D6" s="278"/>
      <c r="E6" s="278"/>
      <c r="F6" s="278"/>
      <c r="G6" s="278"/>
      <c r="H6" s="23" t="s">
        <v>292</v>
      </c>
      <c r="I6" s="23" t="s">
        <v>293</v>
      </c>
      <c r="J6" s="23" t="s">
        <v>292</v>
      </c>
      <c r="K6" s="23" t="s">
        <v>293</v>
      </c>
    </row>
    <row r="7" spans="1:11" x14ac:dyDescent="0.25">
      <c r="A7" s="283">
        <v>1</v>
      </c>
      <c r="B7" s="284"/>
      <c r="C7" s="284"/>
      <c r="D7" s="284"/>
      <c r="E7" s="284"/>
      <c r="F7" s="284"/>
      <c r="G7" s="24">
        <v>2</v>
      </c>
      <c r="H7" s="23">
        <v>3</v>
      </c>
      <c r="I7" s="23">
        <v>4</v>
      </c>
      <c r="J7" s="23">
        <v>5</v>
      </c>
      <c r="K7" s="23">
        <v>6</v>
      </c>
    </row>
    <row r="8" spans="1:11" ht="12.75" customHeight="1" x14ac:dyDescent="0.25">
      <c r="A8" s="281" t="s">
        <v>350</v>
      </c>
      <c r="B8" s="281"/>
      <c r="C8" s="281"/>
      <c r="D8" s="281"/>
      <c r="E8" s="281"/>
      <c r="F8" s="281"/>
      <c r="G8" s="8">
        <v>1</v>
      </c>
      <c r="H8" s="94">
        <f>SUM(H9:H13)</f>
        <v>152257.23000000001</v>
      </c>
      <c r="I8" s="94">
        <f>SUM(I9:I13)</f>
        <v>152257.23000000001</v>
      </c>
      <c r="J8" s="94">
        <f>SUM(J9:J13)</f>
        <v>102431.49</v>
      </c>
      <c r="K8" s="94">
        <f>SUM(K9:K13)</f>
        <v>102431.49</v>
      </c>
    </row>
    <row r="9" spans="1:11" ht="12.75" customHeight="1" x14ac:dyDescent="0.25">
      <c r="A9" s="247" t="s">
        <v>115</v>
      </c>
      <c r="B9" s="247"/>
      <c r="C9" s="247"/>
      <c r="D9" s="247"/>
      <c r="E9" s="247"/>
      <c r="F9" s="247"/>
      <c r="G9" s="7">
        <v>2</v>
      </c>
      <c r="H9" s="95">
        <v>0</v>
      </c>
      <c r="I9" s="95">
        <v>0</v>
      </c>
      <c r="J9" s="95">
        <v>0</v>
      </c>
      <c r="K9" s="95">
        <v>0</v>
      </c>
    </row>
    <row r="10" spans="1:11" ht="12.75" customHeight="1" x14ac:dyDescent="0.25">
      <c r="A10" s="247" t="s">
        <v>438</v>
      </c>
      <c r="B10" s="247"/>
      <c r="C10" s="247"/>
      <c r="D10" s="247"/>
      <c r="E10" s="247"/>
      <c r="F10" s="247"/>
      <c r="G10" s="7">
        <v>3</v>
      </c>
      <c r="H10" s="95">
        <v>79048.100000000006</v>
      </c>
      <c r="I10" s="95">
        <v>79048.100000000006</v>
      </c>
      <c r="J10" s="95">
        <v>86489.23</v>
      </c>
      <c r="K10" s="95">
        <v>86489.23</v>
      </c>
    </row>
    <row r="11" spans="1:11" ht="12.75" customHeight="1" x14ac:dyDescent="0.25">
      <c r="A11" s="247" t="s">
        <v>116</v>
      </c>
      <c r="B11" s="247"/>
      <c r="C11" s="247"/>
      <c r="D11" s="247"/>
      <c r="E11" s="247"/>
      <c r="F11" s="247"/>
      <c r="G11" s="7">
        <v>4</v>
      </c>
      <c r="H11" s="95">
        <v>0</v>
      </c>
      <c r="I11" s="95">
        <v>0</v>
      </c>
      <c r="J11" s="95">
        <v>0</v>
      </c>
      <c r="K11" s="95">
        <v>0</v>
      </c>
    </row>
    <row r="12" spans="1:11" ht="12.75" customHeight="1" x14ac:dyDescent="0.25">
      <c r="A12" s="247" t="s">
        <v>117</v>
      </c>
      <c r="B12" s="247"/>
      <c r="C12" s="247"/>
      <c r="D12" s="247"/>
      <c r="E12" s="247"/>
      <c r="F12" s="247"/>
      <c r="G12" s="7">
        <v>5</v>
      </c>
      <c r="H12" s="95">
        <v>0</v>
      </c>
      <c r="I12" s="95">
        <v>0</v>
      </c>
      <c r="J12" s="95">
        <v>0</v>
      </c>
      <c r="K12" s="95">
        <v>0</v>
      </c>
    </row>
    <row r="13" spans="1:11" ht="12.75" customHeight="1" x14ac:dyDescent="0.25">
      <c r="A13" s="247" t="s">
        <v>118</v>
      </c>
      <c r="B13" s="247"/>
      <c r="C13" s="247"/>
      <c r="D13" s="247"/>
      <c r="E13" s="247"/>
      <c r="F13" s="247"/>
      <c r="G13" s="7">
        <v>6</v>
      </c>
      <c r="H13" s="95">
        <v>73209.13</v>
      </c>
      <c r="I13" s="95">
        <v>73209.13</v>
      </c>
      <c r="J13" s="95">
        <v>15942.26</v>
      </c>
      <c r="K13" s="95">
        <v>15942.26</v>
      </c>
    </row>
    <row r="14" spans="1:11" ht="12.75" customHeight="1" x14ac:dyDescent="0.25">
      <c r="A14" s="281" t="s">
        <v>351</v>
      </c>
      <c r="B14" s="281"/>
      <c r="C14" s="281"/>
      <c r="D14" s="281"/>
      <c r="E14" s="281"/>
      <c r="F14" s="281"/>
      <c r="G14" s="8">
        <v>7</v>
      </c>
      <c r="H14" s="94">
        <f>H15+H16+H20+H24+H25+H26+H29+H36</f>
        <v>1698803.85</v>
      </c>
      <c r="I14" s="94">
        <f>I15+I16+I20+I24+I25+I26+I29+I36</f>
        <v>1698803.85</v>
      </c>
      <c r="J14" s="94">
        <f>J15+J16+J20+J24+J25+J26+J29+J36</f>
        <v>1842011.28</v>
      </c>
      <c r="K14" s="94">
        <f>K15+K16+K20+K24+K25+K26+K29+K36</f>
        <v>1842011.28</v>
      </c>
    </row>
    <row r="15" spans="1:11" ht="12.75" customHeight="1" x14ac:dyDescent="0.25">
      <c r="A15" s="247" t="s">
        <v>104</v>
      </c>
      <c r="B15" s="247"/>
      <c r="C15" s="247"/>
      <c r="D15" s="247"/>
      <c r="E15" s="247"/>
      <c r="F15" s="247"/>
      <c r="G15" s="7">
        <v>8</v>
      </c>
      <c r="H15" s="95">
        <v>0</v>
      </c>
      <c r="I15" s="95">
        <v>0</v>
      </c>
      <c r="J15" s="95">
        <v>0</v>
      </c>
      <c r="K15" s="95">
        <v>0</v>
      </c>
    </row>
    <row r="16" spans="1:11" ht="12.75" customHeight="1" x14ac:dyDescent="0.25">
      <c r="A16" s="248" t="s">
        <v>420</v>
      </c>
      <c r="B16" s="248"/>
      <c r="C16" s="248"/>
      <c r="D16" s="248"/>
      <c r="E16" s="248"/>
      <c r="F16" s="248"/>
      <c r="G16" s="8">
        <v>9</v>
      </c>
      <c r="H16" s="94">
        <f>SUM(H17:H19)</f>
        <v>390076.78</v>
      </c>
      <c r="I16" s="94">
        <f>SUM(I17:I19)</f>
        <v>390076.78</v>
      </c>
      <c r="J16" s="94">
        <f>SUM(J17:J19)</f>
        <v>489398.84</v>
      </c>
      <c r="K16" s="94">
        <f>SUM(K17:K19)</f>
        <v>489398.84</v>
      </c>
    </row>
    <row r="17" spans="1:11" ht="12.75" customHeight="1" x14ac:dyDescent="0.25">
      <c r="A17" s="282" t="s">
        <v>119</v>
      </c>
      <c r="B17" s="282"/>
      <c r="C17" s="282"/>
      <c r="D17" s="282"/>
      <c r="E17" s="282"/>
      <c r="F17" s="282"/>
      <c r="G17" s="7">
        <v>10</v>
      </c>
      <c r="H17" s="95">
        <v>80687.98</v>
      </c>
      <c r="I17" s="95">
        <v>80687.98</v>
      </c>
      <c r="J17" s="95">
        <v>109221.98</v>
      </c>
      <c r="K17" s="95">
        <v>109221.98</v>
      </c>
    </row>
    <row r="18" spans="1:11" ht="12.75" customHeight="1" x14ac:dyDescent="0.25">
      <c r="A18" s="282" t="s">
        <v>120</v>
      </c>
      <c r="B18" s="282"/>
      <c r="C18" s="282"/>
      <c r="D18" s="282"/>
      <c r="E18" s="282"/>
      <c r="F18" s="282"/>
      <c r="G18" s="7">
        <v>11</v>
      </c>
      <c r="H18" s="95">
        <v>0</v>
      </c>
      <c r="I18" s="95">
        <v>0</v>
      </c>
      <c r="J18" s="95">
        <v>0</v>
      </c>
      <c r="K18" s="95">
        <v>0</v>
      </c>
    </row>
    <row r="19" spans="1:11" ht="12.75" customHeight="1" x14ac:dyDescent="0.25">
      <c r="A19" s="282" t="s">
        <v>121</v>
      </c>
      <c r="B19" s="282"/>
      <c r="C19" s="282"/>
      <c r="D19" s="282"/>
      <c r="E19" s="282"/>
      <c r="F19" s="282"/>
      <c r="G19" s="7">
        <v>12</v>
      </c>
      <c r="H19" s="95">
        <v>309388.79999999999</v>
      </c>
      <c r="I19" s="95">
        <v>309388.79999999999</v>
      </c>
      <c r="J19" s="95">
        <v>380176.86</v>
      </c>
      <c r="K19" s="95">
        <v>380176.86</v>
      </c>
    </row>
    <row r="20" spans="1:11" ht="12.75" customHeight="1" x14ac:dyDescent="0.25">
      <c r="A20" s="248" t="s">
        <v>421</v>
      </c>
      <c r="B20" s="248"/>
      <c r="C20" s="248"/>
      <c r="D20" s="248"/>
      <c r="E20" s="248"/>
      <c r="F20" s="248"/>
      <c r="G20" s="8">
        <v>13</v>
      </c>
      <c r="H20" s="94">
        <f>SUM(H21:H23)</f>
        <v>409437.89</v>
      </c>
      <c r="I20" s="94">
        <f>SUM(I21:I23)</f>
        <v>409437.89</v>
      </c>
      <c r="J20" s="94">
        <f>SUM(J21:J23)</f>
        <v>473009.48</v>
      </c>
      <c r="K20" s="94">
        <f>SUM(K21:K23)</f>
        <v>473009.48</v>
      </c>
    </row>
    <row r="21" spans="1:11" ht="12.75" customHeight="1" x14ac:dyDescent="0.25">
      <c r="A21" s="282" t="s">
        <v>105</v>
      </c>
      <c r="B21" s="282"/>
      <c r="C21" s="282"/>
      <c r="D21" s="282"/>
      <c r="E21" s="282"/>
      <c r="F21" s="282"/>
      <c r="G21" s="7">
        <v>14</v>
      </c>
      <c r="H21" s="95">
        <v>257883.15</v>
      </c>
      <c r="I21" s="95">
        <v>257883.15</v>
      </c>
      <c r="J21" s="95">
        <v>293323.86</v>
      </c>
      <c r="K21" s="95">
        <v>293323.86</v>
      </c>
    </row>
    <row r="22" spans="1:11" ht="12.75" customHeight="1" x14ac:dyDescent="0.25">
      <c r="A22" s="282" t="s">
        <v>106</v>
      </c>
      <c r="B22" s="282"/>
      <c r="C22" s="282"/>
      <c r="D22" s="282"/>
      <c r="E22" s="282"/>
      <c r="F22" s="282"/>
      <c r="G22" s="7">
        <v>15</v>
      </c>
      <c r="H22" s="95">
        <v>96860.6</v>
      </c>
      <c r="I22" s="95">
        <v>96860.6</v>
      </c>
      <c r="J22" s="95">
        <v>119790.94</v>
      </c>
      <c r="K22" s="95">
        <v>119790.94</v>
      </c>
    </row>
    <row r="23" spans="1:11" ht="12.75" customHeight="1" x14ac:dyDescent="0.25">
      <c r="A23" s="282" t="s">
        <v>107</v>
      </c>
      <c r="B23" s="282"/>
      <c r="C23" s="282"/>
      <c r="D23" s="282"/>
      <c r="E23" s="282"/>
      <c r="F23" s="282"/>
      <c r="G23" s="7">
        <v>16</v>
      </c>
      <c r="H23" s="95">
        <v>54694.14</v>
      </c>
      <c r="I23" s="95">
        <v>54694.14</v>
      </c>
      <c r="J23" s="95">
        <v>59894.68</v>
      </c>
      <c r="K23" s="95">
        <v>59894.68</v>
      </c>
    </row>
    <row r="24" spans="1:11" ht="12.75" customHeight="1" x14ac:dyDescent="0.25">
      <c r="A24" s="247" t="s">
        <v>108</v>
      </c>
      <c r="B24" s="247"/>
      <c r="C24" s="247"/>
      <c r="D24" s="247"/>
      <c r="E24" s="247"/>
      <c r="F24" s="247"/>
      <c r="G24" s="7">
        <v>17</v>
      </c>
      <c r="H24" s="95">
        <v>749289.93</v>
      </c>
      <c r="I24" s="95">
        <v>749289.93</v>
      </c>
      <c r="J24" s="95">
        <v>722111.83</v>
      </c>
      <c r="K24" s="95">
        <v>722111.83</v>
      </c>
    </row>
    <row r="25" spans="1:11" ht="12.75" customHeight="1" x14ac:dyDescent="0.25">
      <c r="A25" s="247" t="s">
        <v>109</v>
      </c>
      <c r="B25" s="247"/>
      <c r="C25" s="247"/>
      <c r="D25" s="247"/>
      <c r="E25" s="247"/>
      <c r="F25" s="247"/>
      <c r="G25" s="7">
        <v>18</v>
      </c>
      <c r="H25" s="95">
        <v>149999.25</v>
      </c>
      <c r="I25" s="95">
        <v>149999.25</v>
      </c>
      <c r="J25" s="95">
        <v>157491.13</v>
      </c>
      <c r="K25" s="95">
        <v>157491.13</v>
      </c>
    </row>
    <row r="26" spans="1:11" ht="12.75" customHeight="1" x14ac:dyDescent="0.25">
      <c r="A26" s="248" t="s">
        <v>422</v>
      </c>
      <c r="B26" s="248"/>
      <c r="C26" s="248"/>
      <c r="D26" s="248"/>
      <c r="E26" s="248"/>
      <c r="F26" s="248"/>
      <c r="G26" s="8">
        <v>19</v>
      </c>
      <c r="H26" s="94">
        <f>H27+H28</f>
        <v>0</v>
      </c>
      <c r="I26" s="94">
        <f>I27+I28</f>
        <v>0</v>
      </c>
      <c r="J26" s="94">
        <f>J27+J28</f>
        <v>0</v>
      </c>
      <c r="K26" s="94">
        <f>K27+K28</f>
        <v>0</v>
      </c>
    </row>
    <row r="27" spans="1:11" ht="12.75" customHeight="1" x14ac:dyDescent="0.25">
      <c r="A27" s="282" t="s">
        <v>122</v>
      </c>
      <c r="B27" s="282"/>
      <c r="C27" s="282"/>
      <c r="D27" s="282"/>
      <c r="E27" s="282"/>
      <c r="F27" s="282"/>
      <c r="G27" s="7">
        <v>20</v>
      </c>
      <c r="H27" s="95">
        <v>0</v>
      </c>
      <c r="I27" s="95">
        <v>0</v>
      </c>
      <c r="J27" s="95">
        <v>0</v>
      </c>
      <c r="K27" s="95">
        <v>0</v>
      </c>
    </row>
    <row r="28" spans="1:11" ht="12.75" customHeight="1" x14ac:dyDescent="0.25">
      <c r="A28" s="282" t="s">
        <v>123</v>
      </c>
      <c r="B28" s="282"/>
      <c r="C28" s="282"/>
      <c r="D28" s="282"/>
      <c r="E28" s="282"/>
      <c r="F28" s="282"/>
      <c r="G28" s="7">
        <v>21</v>
      </c>
      <c r="H28" s="95">
        <v>0</v>
      </c>
      <c r="I28" s="95">
        <v>0</v>
      </c>
      <c r="J28" s="95">
        <v>0</v>
      </c>
      <c r="K28" s="95">
        <v>0</v>
      </c>
    </row>
    <row r="29" spans="1:11" ht="12.75" customHeight="1" x14ac:dyDescent="0.25">
      <c r="A29" s="248" t="s">
        <v>423</v>
      </c>
      <c r="B29" s="248"/>
      <c r="C29" s="248"/>
      <c r="D29" s="248"/>
      <c r="E29" s="248"/>
      <c r="F29" s="248"/>
      <c r="G29" s="8">
        <v>22</v>
      </c>
      <c r="H29" s="94">
        <f>SUM(H30:H35)</f>
        <v>0</v>
      </c>
      <c r="I29" s="94">
        <f>SUM(I30:I35)</f>
        <v>0</v>
      </c>
      <c r="J29" s="94">
        <f>SUM(J30:J35)</f>
        <v>0</v>
      </c>
      <c r="K29" s="94">
        <f>SUM(K30:K35)</f>
        <v>0</v>
      </c>
    </row>
    <row r="30" spans="1:11" ht="12.75" customHeight="1" x14ac:dyDescent="0.25">
      <c r="A30" s="282" t="s">
        <v>124</v>
      </c>
      <c r="B30" s="282"/>
      <c r="C30" s="282"/>
      <c r="D30" s="282"/>
      <c r="E30" s="282"/>
      <c r="F30" s="282"/>
      <c r="G30" s="7">
        <v>23</v>
      </c>
      <c r="H30" s="95">
        <v>0</v>
      </c>
      <c r="I30" s="95">
        <v>0</v>
      </c>
      <c r="J30" s="95">
        <v>0</v>
      </c>
      <c r="K30" s="95">
        <v>0</v>
      </c>
    </row>
    <row r="31" spans="1:11" ht="12.75" customHeight="1" x14ac:dyDescent="0.25">
      <c r="A31" s="282" t="s">
        <v>125</v>
      </c>
      <c r="B31" s="282"/>
      <c r="C31" s="282"/>
      <c r="D31" s="282"/>
      <c r="E31" s="282"/>
      <c r="F31" s="282"/>
      <c r="G31" s="7">
        <v>24</v>
      </c>
      <c r="H31" s="95">
        <v>0</v>
      </c>
      <c r="I31" s="95">
        <v>0</v>
      </c>
      <c r="J31" s="95">
        <v>0</v>
      </c>
      <c r="K31" s="95">
        <v>0</v>
      </c>
    </row>
    <row r="32" spans="1:11" ht="12.75" customHeight="1" x14ac:dyDescent="0.25">
      <c r="A32" s="282" t="s">
        <v>126</v>
      </c>
      <c r="B32" s="282"/>
      <c r="C32" s="282"/>
      <c r="D32" s="282"/>
      <c r="E32" s="282"/>
      <c r="F32" s="282"/>
      <c r="G32" s="7">
        <v>25</v>
      </c>
      <c r="H32" s="95">
        <v>0</v>
      </c>
      <c r="I32" s="95">
        <v>0</v>
      </c>
      <c r="J32" s="95">
        <v>0</v>
      </c>
      <c r="K32" s="95">
        <v>0</v>
      </c>
    </row>
    <row r="33" spans="1:11" ht="12.75" customHeight="1" x14ac:dyDescent="0.25">
      <c r="A33" s="282" t="s">
        <v>127</v>
      </c>
      <c r="B33" s="282"/>
      <c r="C33" s="282"/>
      <c r="D33" s="282"/>
      <c r="E33" s="282"/>
      <c r="F33" s="282"/>
      <c r="G33" s="7">
        <v>26</v>
      </c>
      <c r="H33" s="95">
        <v>0</v>
      </c>
      <c r="I33" s="95">
        <v>0</v>
      </c>
      <c r="J33" s="95">
        <v>0</v>
      </c>
      <c r="K33" s="95">
        <v>0</v>
      </c>
    </row>
    <row r="34" spans="1:11" ht="12.75" customHeight="1" x14ac:dyDescent="0.25">
      <c r="A34" s="282" t="s">
        <v>128</v>
      </c>
      <c r="B34" s="282"/>
      <c r="C34" s="282"/>
      <c r="D34" s="282"/>
      <c r="E34" s="282"/>
      <c r="F34" s="282"/>
      <c r="G34" s="7">
        <v>27</v>
      </c>
      <c r="H34" s="95">
        <v>0</v>
      </c>
      <c r="I34" s="95">
        <v>0</v>
      </c>
      <c r="J34" s="95">
        <v>0</v>
      </c>
      <c r="K34" s="95">
        <v>0</v>
      </c>
    </row>
    <row r="35" spans="1:11" ht="12.75" customHeight="1" x14ac:dyDescent="0.25">
      <c r="A35" s="282" t="s">
        <v>129</v>
      </c>
      <c r="B35" s="282"/>
      <c r="C35" s="282"/>
      <c r="D35" s="282"/>
      <c r="E35" s="282"/>
      <c r="F35" s="282"/>
      <c r="G35" s="7">
        <v>28</v>
      </c>
      <c r="H35" s="95">
        <v>0</v>
      </c>
      <c r="I35" s="95">
        <v>0</v>
      </c>
      <c r="J35" s="95">
        <v>0</v>
      </c>
      <c r="K35" s="95">
        <v>0</v>
      </c>
    </row>
    <row r="36" spans="1:11" ht="12.75" customHeight="1" x14ac:dyDescent="0.25">
      <c r="A36" s="247" t="s">
        <v>110</v>
      </c>
      <c r="B36" s="247"/>
      <c r="C36" s="247"/>
      <c r="D36" s="247"/>
      <c r="E36" s="247"/>
      <c r="F36" s="247"/>
      <c r="G36" s="7">
        <v>29</v>
      </c>
      <c r="H36" s="95">
        <v>0</v>
      </c>
      <c r="I36" s="95">
        <v>0</v>
      </c>
      <c r="J36" s="95">
        <v>0</v>
      </c>
      <c r="K36" s="95">
        <v>0</v>
      </c>
    </row>
    <row r="37" spans="1:11" ht="12.75" customHeight="1" x14ac:dyDescent="0.25">
      <c r="A37" s="281" t="s">
        <v>352</v>
      </c>
      <c r="B37" s="281"/>
      <c r="C37" s="281"/>
      <c r="D37" s="281"/>
      <c r="E37" s="281"/>
      <c r="F37" s="281"/>
      <c r="G37" s="8">
        <v>30</v>
      </c>
      <c r="H37" s="94">
        <f>SUM(H38:H47)</f>
        <v>25940.66</v>
      </c>
      <c r="I37" s="94">
        <f>SUM(I38:I47)</f>
        <v>25940.66</v>
      </c>
      <c r="J37" s="94">
        <f>SUM(J38:J47)</f>
        <v>17214.38</v>
      </c>
      <c r="K37" s="94">
        <f>SUM(K38:K47)</f>
        <v>17214.38</v>
      </c>
    </row>
    <row r="38" spans="1:11" ht="12.75" customHeight="1" x14ac:dyDescent="0.25">
      <c r="A38" s="247" t="s">
        <v>130</v>
      </c>
      <c r="B38" s="247"/>
      <c r="C38" s="247"/>
      <c r="D38" s="247"/>
      <c r="E38" s="247"/>
      <c r="F38" s="247"/>
      <c r="G38" s="7">
        <v>31</v>
      </c>
      <c r="H38" s="95">
        <v>0</v>
      </c>
      <c r="I38" s="95">
        <v>0</v>
      </c>
      <c r="J38" s="95">
        <v>0</v>
      </c>
      <c r="K38" s="95">
        <v>0</v>
      </c>
    </row>
    <row r="39" spans="1:11" ht="25.25" customHeight="1" x14ac:dyDescent="0.25">
      <c r="A39" s="247" t="s">
        <v>131</v>
      </c>
      <c r="B39" s="247"/>
      <c r="C39" s="247"/>
      <c r="D39" s="247"/>
      <c r="E39" s="247"/>
      <c r="F39" s="247"/>
      <c r="G39" s="7">
        <v>32</v>
      </c>
      <c r="H39" s="95">
        <v>0</v>
      </c>
      <c r="I39" s="95">
        <v>0</v>
      </c>
      <c r="J39" s="95">
        <v>0</v>
      </c>
      <c r="K39" s="95">
        <v>0</v>
      </c>
    </row>
    <row r="40" spans="1:11" ht="25.25" customHeight="1" x14ac:dyDescent="0.25">
      <c r="A40" s="247" t="s">
        <v>132</v>
      </c>
      <c r="B40" s="247"/>
      <c r="C40" s="247"/>
      <c r="D40" s="247"/>
      <c r="E40" s="247"/>
      <c r="F40" s="247"/>
      <c r="G40" s="7">
        <v>33</v>
      </c>
      <c r="H40" s="95">
        <v>388.6</v>
      </c>
      <c r="I40" s="95">
        <v>388.6</v>
      </c>
      <c r="J40" s="95">
        <v>222.05</v>
      </c>
      <c r="K40" s="95">
        <v>222.05</v>
      </c>
    </row>
    <row r="41" spans="1:11" ht="25.25" customHeight="1" x14ac:dyDescent="0.25">
      <c r="A41" s="247" t="s">
        <v>133</v>
      </c>
      <c r="B41" s="247"/>
      <c r="C41" s="247"/>
      <c r="D41" s="247"/>
      <c r="E41" s="247"/>
      <c r="F41" s="247"/>
      <c r="G41" s="7">
        <v>34</v>
      </c>
      <c r="H41" s="95">
        <v>0</v>
      </c>
      <c r="I41" s="95">
        <v>0</v>
      </c>
      <c r="J41" s="95">
        <v>0</v>
      </c>
      <c r="K41" s="95">
        <v>0</v>
      </c>
    </row>
    <row r="42" spans="1:11" ht="25.25" customHeight="1" x14ac:dyDescent="0.25">
      <c r="A42" s="247" t="s">
        <v>134</v>
      </c>
      <c r="B42" s="247"/>
      <c r="C42" s="247"/>
      <c r="D42" s="247"/>
      <c r="E42" s="247"/>
      <c r="F42" s="247"/>
      <c r="G42" s="7">
        <v>35</v>
      </c>
      <c r="H42" s="95">
        <v>0</v>
      </c>
      <c r="I42" s="95">
        <v>0</v>
      </c>
      <c r="J42" s="95">
        <v>0</v>
      </c>
      <c r="K42" s="95">
        <v>0</v>
      </c>
    </row>
    <row r="43" spans="1:11" ht="12.75" customHeight="1" x14ac:dyDescent="0.25">
      <c r="A43" s="247" t="s">
        <v>135</v>
      </c>
      <c r="B43" s="247"/>
      <c r="C43" s="247"/>
      <c r="D43" s="247"/>
      <c r="E43" s="247"/>
      <c r="F43" s="247"/>
      <c r="G43" s="7">
        <v>36</v>
      </c>
      <c r="H43" s="95">
        <v>0</v>
      </c>
      <c r="I43" s="95">
        <v>0</v>
      </c>
      <c r="J43" s="95">
        <v>0</v>
      </c>
      <c r="K43" s="95">
        <v>0</v>
      </c>
    </row>
    <row r="44" spans="1:11" ht="12.75" customHeight="1" x14ac:dyDescent="0.25">
      <c r="A44" s="247" t="s">
        <v>136</v>
      </c>
      <c r="B44" s="247"/>
      <c r="C44" s="247"/>
      <c r="D44" s="247"/>
      <c r="E44" s="247"/>
      <c r="F44" s="247"/>
      <c r="G44" s="7">
        <v>37</v>
      </c>
      <c r="H44" s="95">
        <v>25552.06</v>
      </c>
      <c r="I44" s="95">
        <v>25552.06</v>
      </c>
      <c r="J44" s="95">
        <v>16978.62</v>
      </c>
      <c r="K44" s="95">
        <v>16978.62</v>
      </c>
    </row>
    <row r="45" spans="1:11" ht="12.75" customHeight="1" x14ac:dyDescent="0.25">
      <c r="A45" s="247" t="s">
        <v>137</v>
      </c>
      <c r="B45" s="247"/>
      <c r="C45" s="247"/>
      <c r="D45" s="247"/>
      <c r="E45" s="247"/>
      <c r="F45" s="247"/>
      <c r="G45" s="7">
        <v>38</v>
      </c>
      <c r="H45" s="95">
        <v>0</v>
      </c>
      <c r="I45" s="95">
        <v>0</v>
      </c>
      <c r="J45" s="95">
        <v>0</v>
      </c>
      <c r="K45" s="95">
        <v>0</v>
      </c>
    </row>
    <row r="46" spans="1:11" ht="12.75" customHeight="1" x14ac:dyDescent="0.25">
      <c r="A46" s="247" t="s">
        <v>138</v>
      </c>
      <c r="B46" s="247"/>
      <c r="C46" s="247"/>
      <c r="D46" s="247"/>
      <c r="E46" s="247"/>
      <c r="F46" s="247"/>
      <c r="G46" s="7">
        <v>39</v>
      </c>
      <c r="H46" s="95">
        <v>0</v>
      </c>
      <c r="I46" s="95">
        <v>0</v>
      </c>
      <c r="J46" s="95">
        <v>0</v>
      </c>
      <c r="K46" s="95">
        <v>0</v>
      </c>
    </row>
    <row r="47" spans="1:11" ht="12.75" customHeight="1" x14ac:dyDescent="0.25">
      <c r="A47" s="247" t="s">
        <v>139</v>
      </c>
      <c r="B47" s="247"/>
      <c r="C47" s="247"/>
      <c r="D47" s="247"/>
      <c r="E47" s="247"/>
      <c r="F47" s="247"/>
      <c r="G47" s="7">
        <v>40</v>
      </c>
      <c r="H47" s="95">
        <v>0</v>
      </c>
      <c r="I47" s="95">
        <v>0</v>
      </c>
      <c r="J47" s="95">
        <v>13.71</v>
      </c>
      <c r="K47" s="95">
        <v>13.71</v>
      </c>
    </row>
    <row r="48" spans="1:11" ht="12.75" customHeight="1" x14ac:dyDescent="0.25">
      <c r="A48" s="281" t="s">
        <v>353</v>
      </c>
      <c r="B48" s="281"/>
      <c r="C48" s="281"/>
      <c r="D48" s="281"/>
      <c r="E48" s="281"/>
      <c r="F48" s="281"/>
      <c r="G48" s="8">
        <v>41</v>
      </c>
      <c r="H48" s="94">
        <f>SUM(H49:H55)</f>
        <v>157754.35</v>
      </c>
      <c r="I48" s="94">
        <f>SUM(I49:I55)</f>
        <v>157754.35</v>
      </c>
      <c r="J48" s="94">
        <f>SUM(J49:J55)</f>
        <v>150152.97</v>
      </c>
      <c r="K48" s="94">
        <f>SUM(K49:K55)</f>
        <v>150152.97</v>
      </c>
    </row>
    <row r="49" spans="1:11" ht="25.25" customHeight="1" x14ac:dyDescent="0.25">
      <c r="A49" s="247" t="s">
        <v>140</v>
      </c>
      <c r="B49" s="247"/>
      <c r="C49" s="247"/>
      <c r="D49" s="247"/>
      <c r="E49" s="247"/>
      <c r="F49" s="247"/>
      <c r="G49" s="7">
        <v>42</v>
      </c>
      <c r="H49" s="95">
        <v>0</v>
      </c>
      <c r="I49" s="95">
        <v>0</v>
      </c>
      <c r="J49" s="95">
        <v>0</v>
      </c>
      <c r="K49" s="95">
        <v>0</v>
      </c>
    </row>
    <row r="50" spans="1:11" ht="12.75" customHeight="1" x14ac:dyDescent="0.25">
      <c r="A50" s="285" t="s">
        <v>141</v>
      </c>
      <c r="B50" s="285"/>
      <c r="C50" s="285"/>
      <c r="D50" s="285"/>
      <c r="E50" s="285"/>
      <c r="F50" s="285"/>
      <c r="G50" s="7">
        <v>43</v>
      </c>
      <c r="H50" s="95">
        <v>0</v>
      </c>
      <c r="I50" s="95">
        <v>0</v>
      </c>
      <c r="J50" s="95">
        <v>0</v>
      </c>
      <c r="K50" s="95">
        <v>0</v>
      </c>
    </row>
    <row r="51" spans="1:11" ht="12.75" customHeight="1" x14ac:dyDescent="0.25">
      <c r="A51" s="285" t="s">
        <v>142</v>
      </c>
      <c r="B51" s="285"/>
      <c r="C51" s="285"/>
      <c r="D51" s="285"/>
      <c r="E51" s="285"/>
      <c r="F51" s="285"/>
      <c r="G51" s="7">
        <v>44</v>
      </c>
      <c r="H51" s="95">
        <v>155855.67999999999</v>
      </c>
      <c r="I51" s="95">
        <v>155855.67999999999</v>
      </c>
      <c r="J51" s="95">
        <v>150152.97</v>
      </c>
      <c r="K51" s="95">
        <v>150152.97</v>
      </c>
    </row>
    <row r="52" spans="1:11" ht="12.75" customHeight="1" x14ac:dyDescent="0.25">
      <c r="A52" s="285" t="s">
        <v>143</v>
      </c>
      <c r="B52" s="285"/>
      <c r="C52" s="285"/>
      <c r="D52" s="285"/>
      <c r="E52" s="285"/>
      <c r="F52" s="285"/>
      <c r="G52" s="7">
        <v>45</v>
      </c>
      <c r="H52" s="95">
        <v>0</v>
      </c>
      <c r="I52" s="95">
        <v>0</v>
      </c>
      <c r="J52" s="95">
        <v>0</v>
      </c>
      <c r="K52" s="95">
        <v>0</v>
      </c>
    </row>
    <row r="53" spans="1:11" ht="12.75" customHeight="1" x14ac:dyDescent="0.25">
      <c r="A53" s="285" t="s">
        <v>144</v>
      </c>
      <c r="B53" s="285"/>
      <c r="C53" s="285"/>
      <c r="D53" s="285"/>
      <c r="E53" s="285"/>
      <c r="F53" s="285"/>
      <c r="G53" s="7">
        <v>46</v>
      </c>
      <c r="H53" s="95">
        <v>0</v>
      </c>
      <c r="I53" s="95">
        <v>0</v>
      </c>
      <c r="J53" s="95">
        <v>0</v>
      </c>
      <c r="K53" s="95">
        <v>0</v>
      </c>
    </row>
    <row r="54" spans="1:11" ht="12.75" customHeight="1" x14ac:dyDescent="0.25">
      <c r="A54" s="285" t="s">
        <v>145</v>
      </c>
      <c r="B54" s="285"/>
      <c r="C54" s="285"/>
      <c r="D54" s="285"/>
      <c r="E54" s="285"/>
      <c r="F54" s="285"/>
      <c r="G54" s="7">
        <v>47</v>
      </c>
      <c r="H54" s="95">
        <v>0</v>
      </c>
      <c r="I54" s="95">
        <v>0</v>
      </c>
      <c r="J54" s="95">
        <v>0</v>
      </c>
      <c r="K54" s="95">
        <v>0</v>
      </c>
    </row>
    <row r="55" spans="1:11" ht="12.75" customHeight="1" x14ac:dyDescent="0.25">
      <c r="A55" s="285" t="s">
        <v>146</v>
      </c>
      <c r="B55" s="285"/>
      <c r="C55" s="285"/>
      <c r="D55" s="285"/>
      <c r="E55" s="285"/>
      <c r="F55" s="285"/>
      <c r="G55" s="7">
        <v>48</v>
      </c>
      <c r="H55" s="95">
        <v>1898.67</v>
      </c>
      <c r="I55" s="95">
        <v>1898.67</v>
      </c>
      <c r="J55" s="95">
        <v>0</v>
      </c>
      <c r="K55" s="95">
        <v>0</v>
      </c>
    </row>
    <row r="56" spans="1:11" ht="22.25" customHeight="1" x14ac:dyDescent="0.25">
      <c r="A56" s="287" t="s">
        <v>147</v>
      </c>
      <c r="B56" s="287"/>
      <c r="C56" s="287"/>
      <c r="D56" s="287"/>
      <c r="E56" s="287"/>
      <c r="F56" s="287"/>
      <c r="G56" s="7">
        <v>49</v>
      </c>
      <c r="H56" s="95">
        <v>0</v>
      </c>
      <c r="I56" s="95">
        <v>0</v>
      </c>
      <c r="J56" s="95">
        <v>0</v>
      </c>
      <c r="K56" s="95">
        <v>0</v>
      </c>
    </row>
    <row r="57" spans="1:11" ht="12.75" customHeight="1" x14ac:dyDescent="0.25">
      <c r="A57" s="287" t="s">
        <v>148</v>
      </c>
      <c r="B57" s="287"/>
      <c r="C57" s="287"/>
      <c r="D57" s="287"/>
      <c r="E57" s="287"/>
      <c r="F57" s="287"/>
      <c r="G57" s="7">
        <v>50</v>
      </c>
      <c r="H57" s="95">
        <v>0</v>
      </c>
      <c r="I57" s="95">
        <v>0</v>
      </c>
      <c r="J57" s="95">
        <v>0</v>
      </c>
      <c r="K57" s="95">
        <v>0</v>
      </c>
    </row>
    <row r="58" spans="1:11" ht="24.65" customHeight="1" x14ac:dyDescent="0.25">
      <c r="A58" s="287" t="s">
        <v>149</v>
      </c>
      <c r="B58" s="287"/>
      <c r="C58" s="287"/>
      <c r="D58" s="287"/>
      <c r="E58" s="287"/>
      <c r="F58" s="287"/>
      <c r="G58" s="7">
        <v>51</v>
      </c>
      <c r="H58" s="95">
        <v>0</v>
      </c>
      <c r="I58" s="95">
        <v>0</v>
      </c>
      <c r="J58" s="95">
        <v>0</v>
      </c>
      <c r="K58" s="95">
        <v>0</v>
      </c>
    </row>
    <row r="59" spans="1:11" ht="12.75" customHeight="1" x14ac:dyDescent="0.25">
      <c r="A59" s="287" t="s">
        <v>150</v>
      </c>
      <c r="B59" s="287"/>
      <c r="C59" s="287"/>
      <c r="D59" s="287"/>
      <c r="E59" s="287"/>
      <c r="F59" s="287"/>
      <c r="G59" s="7">
        <v>52</v>
      </c>
      <c r="H59" s="95">
        <v>0</v>
      </c>
      <c r="I59" s="95">
        <v>0</v>
      </c>
      <c r="J59" s="95">
        <v>0</v>
      </c>
      <c r="K59" s="95">
        <v>0</v>
      </c>
    </row>
    <row r="60" spans="1:11" ht="12.75" customHeight="1" x14ac:dyDescent="0.25">
      <c r="A60" s="281" t="s">
        <v>354</v>
      </c>
      <c r="B60" s="281"/>
      <c r="C60" s="281"/>
      <c r="D60" s="281"/>
      <c r="E60" s="281"/>
      <c r="F60" s="281"/>
      <c r="G60" s="8">
        <v>53</v>
      </c>
      <c r="H60" s="94">
        <f>H8+H37+H56+H57</f>
        <v>178197.89</v>
      </c>
      <c r="I60" s="94">
        <f t="shared" ref="I60:K60" si="0">I8+I37+I56+I57</f>
        <v>178197.89</v>
      </c>
      <c r="J60" s="94">
        <f t="shared" si="0"/>
        <v>119645.87</v>
      </c>
      <c r="K60" s="94">
        <f t="shared" si="0"/>
        <v>119645.87</v>
      </c>
    </row>
    <row r="61" spans="1:11" ht="12.75" customHeight="1" x14ac:dyDescent="0.25">
      <c r="A61" s="281" t="s">
        <v>355</v>
      </c>
      <c r="B61" s="281"/>
      <c r="C61" s="281"/>
      <c r="D61" s="281"/>
      <c r="E61" s="281"/>
      <c r="F61" s="281"/>
      <c r="G61" s="8">
        <v>54</v>
      </c>
      <c r="H61" s="94">
        <f>H14+H48+H58+H59</f>
        <v>1856558.2</v>
      </c>
      <c r="I61" s="94">
        <f t="shared" ref="I61:K61" si="1">I14+I48+I58+I59</f>
        <v>1856558.2</v>
      </c>
      <c r="J61" s="94">
        <f t="shared" si="1"/>
        <v>1992164.25</v>
      </c>
      <c r="K61" s="94">
        <f t="shared" si="1"/>
        <v>1992164.25</v>
      </c>
    </row>
    <row r="62" spans="1:11" ht="12.75" customHeight="1" x14ac:dyDescent="0.25">
      <c r="A62" s="281" t="s">
        <v>356</v>
      </c>
      <c r="B62" s="281"/>
      <c r="C62" s="281"/>
      <c r="D62" s="281"/>
      <c r="E62" s="281"/>
      <c r="F62" s="281"/>
      <c r="G62" s="8">
        <v>55</v>
      </c>
      <c r="H62" s="94">
        <f>H60-H61</f>
        <v>-1678360.31</v>
      </c>
      <c r="I62" s="94">
        <f t="shared" ref="I62:K62" si="2">I60-I61</f>
        <v>-1678360.31</v>
      </c>
      <c r="J62" s="94">
        <f t="shared" si="2"/>
        <v>-1872518.38</v>
      </c>
      <c r="K62" s="94">
        <f t="shared" si="2"/>
        <v>-1872518.38</v>
      </c>
    </row>
    <row r="63" spans="1:11" ht="12.75" customHeight="1" x14ac:dyDescent="0.25">
      <c r="A63" s="286" t="s">
        <v>357</v>
      </c>
      <c r="B63" s="286"/>
      <c r="C63" s="286"/>
      <c r="D63" s="286"/>
      <c r="E63" s="286"/>
      <c r="F63" s="286"/>
      <c r="G63" s="8">
        <v>56</v>
      </c>
      <c r="H63" s="94">
        <f>+IF((H60-H61)&gt;0,(H60-H61),0)</f>
        <v>0</v>
      </c>
      <c r="I63" s="94">
        <f t="shared" ref="I63:K63" si="3">+IF((I60-I61)&gt;0,(I60-I61),0)</f>
        <v>0</v>
      </c>
      <c r="J63" s="94">
        <f t="shared" si="3"/>
        <v>0</v>
      </c>
      <c r="K63" s="94">
        <f t="shared" si="3"/>
        <v>0</v>
      </c>
    </row>
    <row r="64" spans="1:11" ht="12.75" customHeight="1" x14ac:dyDescent="0.25">
      <c r="A64" s="286" t="s">
        <v>358</v>
      </c>
      <c r="B64" s="286"/>
      <c r="C64" s="286"/>
      <c r="D64" s="286"/>
      <c r="E64" s="286"/>
      <c r="F64" s="286"/>
      <c r="G64" s="8">
        <v>57</v>
      </c>
      <c r="H64" s="94">
        <f>+IF((H60-H61)&lt;0,(H60-H61),0)</f>
        <v>-1678360.31</v>
      </c>
      <c r="I64" s="94">
        <f t="shared" ref="I64:K64" si="4">+IF((I60-I61)&lt;0,(I60-I61),0)</f>
        <v>-1678360.31</v>
      </c>
      <c r="J64" s="94">
        <f t="shared" si="4"/>
        <v>-1872518.38</v>
      </c>
      <c r="K64" s="94">
        <f t="shared" si="4"/>
        <v>-1872518.38</v>
      </c>
    </row>
    <row r="65" spans="1:11" ht="12.75" customHeight="1" x14ac:dyDescent="0.25">
      <c r="A65" s="287" t="s">
        <v>111</v>
      </c>
      <c r="B65" s="287"/>
      <c r="C65" s="287"/>
      <c r="D65" s="287"/>
      <c r="E65" s="287"/>
      <c r="F65" s="287"/>
      <c r="G65" s="7">
        <v>58</v>
      </c>
      <c r="H65" s="95">
        <v>0</v>
      </c>
      <c r="I65" s="95">
        <v>0</v>
      </c>
      <c r="J65" s="95">
        <v>0</v>
      </c>
      <c r="K65" s="95">
        <v>0</v>
      </c>
    </row>
    <row r="66" spans="1:11" ht="12.75" customHeight="1" x14ac:dyDescent="0.25">
      <c r="A66" s="281" t="s">
        <v>359</v>
      </c>
      <c r="B66" s="281"/>
      <c r="C66" s="281"/>
      <c r="D66" s="281"/>
      <c r="E66" s="281"/>
      <c r="F66" s="281"/>
      <c r="G66" s="8">
        <v>59</v>
      </c>
      <c r="H66" s="94">
        <f>H62-H65</f>
        <v>-1678360.31</v>
      </c>
      <c r="I66" s="94">
        <f t="shared" ref="I66:K66" si="5">I62-I65</f>
        <v>-1678360.31</v>
      </c>
      <c r="J66" s="94">
        <f t="shared" si="5"/>
        <v>-1872518.38</v>
      </c>
      <c r="K66" s="94">
        <f t="shared" si="5"/>
        <v>-1872518.38</v>
      </c>
    </row>
    <row r="67" spans="1:11" ht="12.75" customHeight="1" x14ac:dyDescent="0.25">
      <c r="A67" s="286" t="s">
        <v>360</v>
      </c>
      <c r="B67" s="286"/>
      <c r="C67" s="286"/>
      <c r="D67" s="286"/>
      <c r="E67" s="286"/>
      <c r="F67" s="286"/>
      <c r="G67" s="8">
        <v>60</v>
      </c>
      <c r="H67" s="94">
        <f>+IF((H62-H65)&gt;0,(H62-H65),0)</f>
        <v>0</v>
      </c>
      <c r="I67" s="94">
        <f t="shared" ref="I67:K67" si="6">+IF((I62-I65)&gt;0,(I62-I65),0)</f>
        <v>0</v>
      </c>
      <c r="J67" s="94">
        <f t="shared" si="6"/>
        <v>0</v>
      </c>
      <c r="K67" s="94">
        <f t="shared" si="6"/>
        <v>0</v>
      </c>
    </row>
    <row r="68" spans="1:11" ht="12.75" customHeight="1" x14ac:dyDescent="0.25">
      <c r="A68" s="286" t="s">
        <v>361</v>
      </c>
      <c r="B68" s="286"/>
      <c r="C68" s="286"/>
      <c r="D68" s="286"/>
      <c r="E68" s="286"/>
      <c r="F68" s="286"/>
      <c r="G68" s="8">
        <v>61</v>
      </c>
      <c r="H68" s="94">
        <f>+IF((H62-H65)&lt;0,(H62-H65),0)</f>
        <v>-1678360.31</v>
      </c>
      <c r="I68" s="94">
        <f t="shared" ref="I68:K68" si="7">+IF((I62-I65)&lt;0,(I62-I65),0)</f>
        <v>-1678360.31</v>
      </c>
      <c r="J68" s="94">
        <f t="shared" si="7"/>
        <v>-1872518.38</v>
      </c>
      <c r="K68" s="94">
        <f t="shared" si="7"/>
        <v>-1872518.38</v>
      </c>
    </row>
    <row r="69" spans="1:11" x14ac:dyDescent="0.25">
      <c r="A69" s="288" t="s">
        <v>151</v>
      </c>
      <c r="B69" s="288"/>
      <c r="C69" s="288"/>
      <c r="D69" s="288"/>
      <c r="E69" s="288"/>
      <c r="F69" s="288"/>
      <c r="G69" s="289"/>
      <c r="H69" s="289"/>
      <c r="I69" s="289"/>
      <c r="J69" s="290"/>
      <c r="K69" s="290"/>
    </row>
    <row r="70" spans="1:11" ht="22.25" customHeight="1" x14ac:dyDescent="0.25">
      <c r="A70" s="281" t="s">
        <v>362</v>
      </c>
      <c r="B70" s="281"/>
      <c r="C70" s="281"/>
      <c r="D70" s="281"/>
      <c r="E70" s="281"/>
      <c r="F70" s="281"/>
      <c r="G70" s="8">
        <v>62</v>
      </c>
      <c r="H70" s="94">
        <f>H71-H72</f>
        <v>0</v>
      </c>
      <c r="I70" s="94">
        <f>I71-I72</f>
        <v>0</v>
      </c>
      <c r="J70" s="94">
        <f>J71-J72</f>
        <v>0</v>
      </c>
      <c r="K70" s="94">
        <f>K71-K72</f>
        <v>0</v>
      </c>
    </row>
    <row r="71" spans="1:11" ht="12.75" customHeight="1" x14ac:dyDescent="0.25">
      <c r="A71" s="285" t="s">
        <v>152</v>
      </c>
      <c r="B71" s="285"/>
      <c r="C71" s="285"/>
      <c r="D71" s="285"/>
      <c r="E71" s="285"/>
      <c r="F71" s="285"/>
      <c r="G71" s="7">
        <v>63</v>
      </c>
      <c r="H71" s="95">
        <v>0</v>
      </c>
      <c r="I71" s="95">
        <v>0</v>
      </c>
      <c r="J71" s="95">
        <v>0</v>
      </c>
      <c r="K71" s="95">
        <v>0</v>
      </c>
    </row>
    <row r="72" spans="1:11" ht="12.75" customHeight="1" x14ac:dyDescent="0.25">
      <c r="A72" s="285" t="s">
        <v>153</v>
      </c>
      <c r="B72" s="285"/>
      <c r="C72" s="285"/>
      <c r="D72" s="285"/>
      <c r="E72" s="285"/>
      <c r="F72" s="285"/>
      <c r="G72" s="7">
        <v>64</v>
      </c>
      <c r="H72" s="95">
        <v>0</v>
      </c>
      <c r="I72" s="95">
        <v>0</v>
      </c>
      <c r="J72" s="95">
        <v>0</v>
      </c>
      <c r="K72" s="95">
        <v>0</v>
      </c>
    </row>
    <row r="73" spans="1:11" ht="12.75" customHeight="1" x14ac:dyDescent="0.25">
      <c r="A73" s="287" t="s">
        <v>154</v>
      </c>
      <c r="B73" s="287"/>
      <c r="C73" s="287"/>
      <c r="D73" s="287"/>
      <c r="E73" s="287"/>
      <c r="F73" s="287"/>
      <c r="G73" s="7">
        <v>65</v>
      </c>
      <c r="H73" s="95">
        <v>0</v>
      </c>
      <c r="I73" s="95">
        <v>0</v>
      </c>
      <c r="J73" s="95">
        <v>0</v>
      </c>
      <c r="K73" s="95">
        <v>0</v>
      </c>
    </row>
    <row r="74" spans="1:11" ht="12.75" customHeight="1" x14ac:dyDescent="0.25">
      <c r="A74" s="286" t="s">
        <v>363</v>
      </c>
      <c r="B74" s="286"/>
      <c r="C74" s="286"/>
      <c r="D74" s="286"/>
      <c r="E74" s="286"/>
      <c r="F74" s="286"/>
      <c r="G74" s="8">
        <v>66</v>
      </c>
      <c r="H74" s="96">
        <v>0</v>
      </c>
      <c r="I74" s="96">
        <v>0</v>
      </c>
      <c r="J74" s="96">
        <v>0</v>
      </c>
      <c r="K74" s="96">
        <v>0</v>
      </c>
    </row>
    <row r="75" spans="1:11" ht="12.75" customHeight="1" x14ac:dyDescent="0.25">
      <c r="A75" s="286" t="s">
        <v>364</v>
      </c>
      <c r="B75" s="286"/>
      <c r="C75" s="286"/>
      <c r="D75" s="286"/>
      <c r="E75" s="286"/>
      <c r="F75" s="286"/>
      <c r="G75" s="8">
        <v>67</v>
      </c>
      <c r="H75" s="96">
        <v>0</v>
      </c>
      <c r="I75" s="96">
        <v>0</v>
      </c>
      <c r="J75" s="96">
        <v>0</v>
      </c>
      <c r="K75" s="96">
        <v>0</v>
      </c>
    </row>
    <row r="76" spans="1:11" x14ac:dyDescent="0.25">
      <c r="A76" s="288" t="s">
        <v>155</v>
      </c>
      <c r="B76" s="288"/>
      <c r="C76" s="288"/>
      <c r="D76" s="288"/>
      <c r="E76" s="288"/>
      <c r="F76" s="288"/>
      <c r="G76" s="289"/>
      <c r="H76" s="289"/>
      <c r="I76" s="289"/>
      <c r="J76" s="290"/>
      <c r="K76" s="290"/>
    </row>
    <row r="77" spans="1:11" ht="12.75" customHeight="1" x14ac:dyDescent="0.25">
      <c r="A77" s="281" t="s">
        <v>365</v>
      </c>
      <c r="B77" s="281"/>
      <c r="C77" s="281"/>
      <c r="D77" s="281"/>
      <c r="E77" s="281"/>
      <c r="F77" s="281"/>
      <c r="G77" s="8">
        <v>68</v>
      </c>
      <c r="H77" s="96">
        <v>0</v>
      </c>
      <c r="I77" s="96">
        <v>0</v>
      </c>
      <c r="J77" s="96">
        <v>0</v>
      </c>
      <c r="K77" s="96">
        <v>0</v>
      </c>
    </row>
    <row r="78" spans="1:11" ht="12.75" customHeight="1" x14ac:dyDescent="0.25">
      <c r="A78" s="291" t="s">
        <v>366</v>
      </c>
      <c r="B78" s="291"/>
      <c r="C78" s="291"/>
      <c r="D78" s="291"/>
      <c r="E78" s="291"/>
      <c r="F78" s="291"/>
      <c r="G78" s="20">
        <v>69</v>
      </c>
      <c r="H78" s="97">
        <v>0</v>
      </c>
      <c r="I78" s="97">
        <v>0</v>
      </c>
      <c r="J78" s="97">
        <v>0</v>
      </c>
      <c r="K78" s="97">
        <v>0</v>
      </c>
    </row>
    <row r="79" spans="1:11" ht="12.75" customHeight="1" x14ac:dyDescent="0.25">
      <c r="A79" s="291" t="s">
        <v>367</v>
      </c>
      <c r="B79" s="291"/>
      <c r="C79" s="291"/>
      <c r="D79" s="291"/>
      <c r="E79" s="291"/>
      <c r="F79" s="291"/>
      <c r="G79" s="20">
        <v>70</v>
      </c>
      <c r="H79" s="97">
        <v>0</v>
      </c>
      <c r="I79" s="97">
        <v>0</v>
      </c>
      <c r="J79" s="97">
        <v>0</v>
      </c>
      <c r="K79" s="97">
        <v>0</v>
      </c>
    </row>
    <row r="80" spans="1:11" ht="12.75" customHeight="1" x14ac:dyDescent="0.25">
      <c r="A80" s="281" t="s">
        <v>368</v>
      </c>
      <c r="B80" s="281"/>
      <c r="C80" s="281"/>
      <c r="D80" s="281"/>
      <c r="E80" s="281"/>
      <c r="F80" s="281"/>
      <c r="G80" s="8">
        <v>71</v>
      </c>
      <c r="H80" s="96">
        <v>0</v>
      </c>
      <c r="I80" s="96">
        <v>0</v>
      </c>
      <c r="J80" s="96">
        <v>0</v>
      </c>
      <c r="K80" s="96">
        <v>0</v>
      </c>
    </row>
    <row r="81" spans="1:11" ht="12.75" customHeight="1" x14ac:dyDescent="0.25">
      <c r="A81" s="281" t="s">
        <v>369</v>
      </c>
      <c r="B81" s="281"/>
      <c r="C81" s="281"/>
      <c r="D81" s="281"/>
      <c r="E81" s="281"/>
      <c r="F81" s="281"/>
      <c r="G81" s="8">
        <v>72</v>
      </c>
      <c r="H81" s="96">
        <v>0</v>
      </c>
      <c r="I81" s="96">
        <v>0</v>
      </c>
      <c r="J81" s="96">
        <v>0</v>
      </c>
      <c r="K81" s="96">
        <v>0</v>
      </c>
    </row>
    <row r="82" spans="1:11" ht="12.75" customHeight="1" x14ac:dyDescent="0.25">
      <c r="A82" s="286" t="s">
        <v>370</v>
      </c>
      <c r="B82" s="286"/>
      <c r="C82" s="286"/>
      <c r="D82" s="286"/>
      <c r="E82" s="286"/>
      <c r="F82" s="286"/>
      <c r="G82" s="8">
        <v>73</v>
      </c>
      <c r="H82" s="96">
        <v>0</v>
      </c>
      <c r="I82" s="96">
        <v>0</v>
      </c>
      <c r="J82" s="96">
        <v>0</v>
      </c>
      <c r="K82" s="96">
        <v>0</v>
      </c>
    </row>
    <row r="83" spans="1:11" ht="12.75" customHeight="1" x14ac:dyDescent="0.25">
      <c r="A83" s="286" t="s">
        <v>371</v>
      </c>
      <c r="B83" s="286"/>
      <c r="C83" s="286"/>
      <c r="D83" s="286"/>
      <c r="E83" s="286"/>
      <c r="F83" s="286"/>
      <c r="G83" s="8">
        <v>74</v>
      </c>
      <c r="H83" s="96">
        <v>0</v>
      </c>
      <c r="I83" s="96">
        <v>0</v>
      </c>
      <c r="J83" s="96">
        <v>0</v>
      </c>
      <c r="K83" s="96">
        <v>0</v>
      </c>
    </row>
    <row r="84" spans="1:11" x14ac:dyDescent="0.25">
      <c r="A84" s="288" t="s">
        <v>112</v>
      </c>
      <c r="B84" s="288"/>
      <c r="C84" s="288"/>
      <c r="D84" s="288"/>
      <c r="E84" s="288"/>
      <c r="F84" s="288"/>
      <c r="G84" s="289"/>
      <c r="H84" s="289"/>
      <c r="I84" s="289"/>
      <c r="J84" s="290"/>
      <c r="K84" s="290"/>
    </row>
    <row r="85" spans="1:11" ht="12.75" customHeight="1" x14ac:dyDescent="0.25">
      <c r="A85" s="292" t="s">
        <v>372</v>
      </c>
      <c r="B85" s="292"/>
      <c r="C85" s="292"/>
      <c r="D85" s="292"/>
      <c r="E85" s="292"/>
      <c r="F85" s="292"/>
      <c r="G85" s="8">
        <v>75</v>
      </c>
      <c r="H85" s="98">
        <f>H86+H87</f>
        <v>0</v>
      </c>
      <c r="I85" s="98">
        <f>I86+I87</f>
        <v>0</v>
      </c>
      <c r="J85" s="98">
        <f>J86+J87</f>
        <v>0</v>
      </c>
      <c r="K85" s="98">
        <f>K86+K87</f>
        <v>0</v>
      </c>
    </row>
    <row r="86" spans="1:11" ht="12.75" customHeight="1" x14ac:dyDescent="0.25">
      <c r="A86" s="293" t="s">
        <v>156</v>
      </c>
      <c r="B86" s="293"/>
      <c r="C86" s="293"/>
      <c r="D86" s="293"/>
      <c r="E86" s="293"/>
      <c r="F86" s="293"/>
      <c r="G86" s="7">
        <v>76</v>
      </c>
      <c r="H86" s="99">
        <v>0</v>
      </c>
      <c r="I86" s="99">
        <v>0</v>
      </c>
      <c r="J86" s="99">
        <v>0</v>
      </c>
      <c r="K86" s="99">
        <v>0</v>
      </c>
    </row>
    <row r="87" spans="1:11" ht="12.75" customHeight="1" x14ac:dyDescent="0.25">
      <c r="A87" s="293" t="s">
        <v>157</v>
      </c>
      <c r="B87" s="293"/>
      <c r="C87" s="293"/>
      <c r="D87" s="293"/>
      <c r="E87" s="293"/>
      <c r="F87" s="293"/>
      <c r="G87" s="7">
        <v>77</v>
      </c>
      <c r="H87" s="99">
        <v>0</v>
      </c>
      <c r="I87" s="99">
        <v>0</v>
      </c>
      <c r="J87" s="99">
        <v>0</v>
      </c>
      <c r="K87" s="99">
        <v>0</v>
      </c>
    </row>
    <row r="88" spans="1:11" x14ac:dyDescent="0.25">
      <c r="A88" s="294" t="s">
        <v>114</v>
      </c>
      <c r="B88" s="294"/>
      <c r="C88" s="294"/>
      <c r="D88" s="294"/>
      <c r="E88" s="294"/>
      <c r="F88" s="294"/>
      <c r="G88" s="295"/>
      <c r="H88" s="295"/>
      <c r="I88" s="295"/>
      <c r="J88" s="290"/>
      <c r="K88" s="290"/>
    </row>
    <row r="89" spans="1:11" ht="12.75" customHeight="1" x14ac:dyDescent="0.25">
      <c r="A89" s="263" t="s">
        <v>158</v>
      </c>
      <c r="B89" s="263"/>
      <c r="C89" s="263"/>
      <c r="D89" s="263"/>
      <c r="E89" s="263"/>
      <c r="F89" s="263"/>
      <c r="G89" s="7">
        <v>78</v>
      </c>
      <c r="H89" s="99">
        <v>-1678360.31</v>
      </c>
      <c r="I89" s="99">
        <v>-1678360.31</v>
      </c>
      <c r="J89" s="99">
        <v>-1872518.38</v>
      </c>
      <c r="K89" s="99">
        <v>-1872518.38</v>
      </c>
    </row>
    <row r="90" spans="1:11" ht="24" customHeight="1" x14ac:dyDescent="0.25">
      <c r="A90" s="249" t="s">
        <v>419</v>
      </c>
      <c r="B90" s="249"/>
      <c r="C90" s="249"/>
      <c r="D90" s="249"/>
      <c r="E90" s="249"/>
      <c r="F90" s="249"/>
      <c r="G90" s="8">
        <v>79</v>
      </c>
      <c r="H90" s="100">
        <f>H91+H98</f>
        <v>0</v>
      </c>
      <c r="I90" s="100">
        <f>I91+I98</f>
        <v>0</v>
      </c>
      <c r="J90" s="100">
        <f t="shared" ref="J90:K90" si="8">J91+J98</f>
        <v>0</v>
      </c>
      <c r="K90" s="100">
        <f t="shared" si="8"/>
        <v>0</v>
      </c>
    </row>
    <row r="91" spans="1:11" ht="24" customHeight="1" x14ac:dyDescent="0.25">
      <c r="A91" s="296" t="s">
        <v>424</v>
      </c>
      <c r="B91" s="296"/>
      <c r="C91" s="296"/>
      <c r="D91" s="296"/>
      <c r="E91" s="296"/>
      <c r="F91" s="296"/>
      <c r="G91" s="8">
        <v>80</v>
      </c>
      <c r="H91" s="100">
        <f>SUM(H92:H96)</f>
        <v>0</v>
      </c>
      <c r="I91" s="100">
        <f>SUM(I92:I96)</f>
        <v>0</v>
      </c>
      <c r="J91" s="100">
        <f>SUM(J92:J96)</f>
        <v>0</v>
      </c>
      <c r="K91" s="100">
        <f>SUM(K92:K96)</f>
        <v>0</v>
      </c>
    </row>
    <row r="92" spans="1:11" ht="25.5" customHeight="1" x14ac:dyDescent="0.25">
      <c r="A92" s="285" t="s">
        <v>373</v>
      </c>
      <c r="B92" s="285"/>
      <c r="C92" s="285"/>
      <c r="D92" s="285"/>
      <c r="E92" s="285"/>
      <c r="F92" s="285"/>
      <c r="G92" s="7">
        <v>81</v>
      </c>
      <c r="H92" s="99">
        <v>0</v>
      </c>
      <c r="I92" s="99">
        <v>0</v>
      </c>
      <c r="J92" s="99">
        <v>0</v>
      </c>
      <c r="K92" s="99">
        <v>0</v>
      </c>
    </row>
    <row r="93" spans="1:11" ht="38.25" customHeight="1" x14ac:dyDescent="0.25">
      <c r="A93" s="285" t="s">
        <v>374</v>
      </c>
      <c r="B93" s="285"/>
      <c r="C93" s="285"/>
      <c r="D93" s="285"/>
      <c r="E93" s="285"/>
      <c r="F93" s="285"/>
      <c r="G93" s="7">
        <v>82</v>
      </c>
      <c r="H93" s="99">
        <v>0</v>
      </c>
      <c r="I93" s="99">
        <v>0</v>
      </c>
      <c r="J93" s="99">
        <v>0</v>
      </c>
      <c r="K93" s="99">
        <v>0</v>
      </c>
    </row>
    <row r="94" spans="1:11" ht="38.25" customHeight="1" x14ac:dyDescent="0.25">
      <c r="A94" s="285" t="s">
        <v>375</v>
      </c>
      <c r="B94" s="285"/>
      <c r="C94" s="285"/>
      <c r="D94" s="285"/>
      <c r="E94" s="285"/>
      <c r="F94" s="285"/>
      <c r="G94" s="7">
        <v>83</v>
      </c>
      <c r="H94" s="99">
        <v>0</v>
      </c>
      <c r="I94" s="99">
        <v>0</v>
      </c>
      <c r="J94" s="99">
        <v>0</v>
      </c>
      <c r="K94" s="99">
        <v>0</v>
      </c>
    </row>
    <row r="95" spans="1:11" x14ac:dyDescent="0.25">
      <c r="A95" s="285" t="s">
        <v>376</v>
      </c>
      <c r="B95" s="285"/>
      <c r="C95" s="285"/>
      <c r="D95" s="285"/>
      <c r="E95" s="285"/>
      <c r="F95" s="285"/>
      <c r="G95" s="7">
        <v>84</v>
      </c>
      <c r="H95" s="99">
        <v>0</v>
      </c>
      <c r="I95" s="99">
        <v>0</v>
      </c>
      <c r="J95" s="99">
        <v>0</v>
      </c>
      <c r="K95" s="99">
        <v>0</v>
      </c>
    </row>
    <row r="96" spans="1:11" x14ac:dyDescent="0.25">
      <c r="A96" s="285" t="s">
        <v>377</v>
      </c>
      <c r="B96" s="285"/>
      <c r="C96" s="285"/>
      <c r="D96" s="285"/>
      <c r="E96" s="285"/>
      <c r="F96" s="285"/>
      <c r="G96" s="7">
        <v>85</v>
      </c>
      <c r="H96" s="99">
        <v>0</v>
      </c>
      <c r="I96" s="99">
        <v>0</v>
      </c>
      <c r="J96" s="99">
        <v>0</v>
      </c>
      <c r="K96" s="99">
        <v>0</v>
      </c>
    </row>
    <row r="97" spans="1:11" ht="26.25" customHeight="1" x14ac:dyDescent="0.25">
      <c r="A97" s="285" t="s">
        <v>378</v>
      </c>
      <c r="B97" s="285"/>
      <c r="C97" s="285"/>
      <c r="D97" s="285"/>
      <c r="E97" s="285"/>
      <c r="F97" s="285"/>
      <c r="G97" s="7">
        <v>86</v>
      </c>
      <c r="H97" s="99">
        <v>0</v>
      </c>
      <c r="I97" s="99">
        <v>0</v>
      </c>
      <c r="J97" s="99">
        <v>0</v>
      </c>
      <c r="K97" s="99">
        <v>0</v>
      </c>
    </row>
    <row r="98" spans="1:11" ht="25.5" customHeight="1" x14ac:dyDescent="0.25">
      <c r="A98" s="296" t="s">
        <v>448</v>
      </c>
      <c r="B98" s="296"/>
      <c r="C98" s="296"/>
      <c r="D98" s="296"/>
      <c r="E98" s="296"/>
      <c r="F98" s="296"/>
      <c r="G98" s="8">
        <v>87</v>
      </c>
      <c r="H98" s="100">
        <f>SUM(H99:H107)</f>
        <v>0</v>
      </c>
      <c r="I98" s="100">
        <f>SUM(I99:I107)</f>
        <v>0</v>
      </c>
      <c r="J98" s="100">
        <f>SUM(J99:J107)</f>
        <v>0</v>
      </c>
      <c r="K98" s="100">
        <f>SUM(K99:K107)</f>
        <v>0</v>
      </c>
    </row>
    <row r="99" spans="1:11" x14ac:dyDescent="0.25">
      <c r="A99" s="297" t="s">
        <v>159</v>
      </c>
      <c r="B99" s="297"/>
      <c r="C99" s="297"/>
      <c r="D99" s="297"/>
      <c r="E99" s="297"/>
      <c r="F99" s="297"/>
      <c r="G99" s="7">
        <v>88</v>
      </c>
      <c r="H99" s="99">
        <v>0</v>
      </c>
      <c r="I99" s="99">
        <v>0</v>
      </c>
      <c r="J99" s="99">
        <v>0</v>
      </c>
      <c r="K99" s="99">
        <v>0</v>
      </c>
    </row>
    <row r="100" spans="1:11" x14ac:dyDescent="0.25">
      <c r="A100" s="297" t="s">
        <v>442</v>
      </c>
      <c r="B100" s="297"/>
      <c r="C100" s="297"/>
      <c r="D100" s="297"/>
      <c r="E100" s="297"/>
      <c r="F100" s="297"/>
      <c r="G100" s="7">
        <v>89</v>
      </c>
      <c r="H100" s="99">
        <v>0</v>
      </c>
      <c r="I100" s="99">
        <v>0</v>
      </c>
      <c r="J100" s="99">
        <v>0</v>
      </c>
      <c r="K100" s="99">
        <v>0</v>
      </c>
    </row>
    <row r="101" spans="1:11" ht="36" customHeight="1" x14ac:dyDescent="0.25">
      <c r="A101" s="285" t="s">
        <v>443</v>
      </c>
      <c r="B101" s="285"/>
      <c r="C101" s="285"/>
      <c r="D101" s="285"/>
      <c r="E101" s="285"/>
      <c r="F101" s="285"/>
      <c r="G101" s="7">
        <v>90</v>
      </c>
      <c r="H101" s="99">
        <v>0</v>
      </c>
      <c r="I101" s="99">
        <v>0</v>
      </c>
      <c r="J101" s="99">
        <v>0</v>
      </c>
      <c r="K101" s="99">
        <v>0</v>
      </c>
    </row>
    <row r="102" spans="1:11" ht="22.25" customHeight="1" x14ac:dyDescent="0.25">
      <c r="A102" s="297" t="s">
        <v>160</v>
      </c>
      <c r="B102" s="297"/>
      <c r="C102" s="297"/>
      <c r="D102" s="297"/>
      <c r="E102" s="297"/>
      <c r="F102" s="297"/>
      <c r="G102" s="7">
        <v>91</v>
      </c>
      <c r="H102" s="99">
        <v>0</v>
      </c>
      <c r="I102" s="99">
        <v>0</v>
      </c>
      <c r="J102" s="99">
        <v>0</v>
      </c>
      <c r="K102" s="99">
        <v>0</v>
      </c>
    </row>
    <row r="103" spans="1:11" ht="22.25" customHeight="1" x14ac:dyDescent="0.25">
      <c r="A103" s="297" t="s">
        <v>161</v>
      </c>
      <c r="B103" s="297"/>
      <c r="C103" s="297"/>
      <c r="D103" s="297"/>
      <c r="E103" s="297"/>
      <c r="F103" s="297"/>
      <c r="G103" s="7">
        <v>92</v>
      </c>
      <c r="H103" s="99">
        <v>0</v>
      </c>
      <c r="I103" s="99">
        <v>0</v>
      </c>
      <c r="J103" s="99">
        <v>0</v>
      </c>
      <c r="K103" s="99">
        <v>0</v>
      </c>
    </row>
    <row r="104" spans="1:11" ht="22.25" customHeight="1" x14ac:dyDescent="0.25">
      <c r="A104" s="297" t="s">
        <v>162</v>
      </c>
      <c r="B104" s="297"/>
      <c r="C104" s="297"/>
      <c r="D104" s="297"/>
      <c r="E104" s="297"/>
      <c r="F104" s="297"/>
      <c r="G104" s="7">
        <v>93</v>
      </c>
      <c r="H104" s="99">
        <v>0</v>
      </c>
      <c r="I104" s="99">
        <v>0</v>
      </c>
      <c r="J104" s="99">
        <v>0</v>
      </c>
      <c r="K104" s="99">
        <v>0</v>
      </c>
    </row>
    <row r="105" spans="1:11" ht="12.75" customHeight="1" x14ac:dyDescent="0.25">
      <c r="A105" s="285" t="s">
        <v>444</v>
      </c>
      <c r="B105" s="285"/>
      <c r="C105" s="285"/>
      <c r="D105" s="285"/>
      <c r="E105" s="285"/>
      <c r="F105" s="285"/>
      <c r="G105" s="7">
        <v>94</v>
      </c>
      <c r="H105" s="99">
        <v>0</v>
      </c>
      <c r="I105" s="99">
        <v>0</v>
      </c>
      <c r="J105" s="99">
        <v>0</v>
      </c>
      <c r="K105" s="99">
        <v>0</v>
      </c>
    </row>
    <row r="106" spans="1:11" ht="26.25" customHeight="1" x14ac:dyDescent="0.25">
      <c r="A106" s="285" t="s">
        <v>445</v>
      </c>
      <c r="B106" s="285"/>
      <c r="C106" s="285"/>
      <c r="D106" s="285"/>
      <c r="E106" s="285"/>
      <c r="F106" s="285"/>
      <c r="G106" s="7">
        <v>95</v>
      </c>
      <c r="H106" s="99">
        <v>0</v>
      </c>
      <c r="I106" s="99">
        <v>0</v>
      </c>
      <c r="J106" s="99">
        <v>0</v>
      </c>
      <c r="K106" s="99">
        <v>0</v>
      </c>
    </row>
    <row r="107" spans="1:11" x14ac:dyDescent="0.25">
      <c r="A107" s="285" t="s">
        <v>446</v>
      </c>
      <c r="B107" s="285"/>
      <c r="C107" s="285"/>
      <c r="D107" s="285"/>
      <c r="E107" s="285"/>
      <c r="F107" s="285"/>
      <c r="G107" s="7">
        <v>96</v>
      </c>
      <c r="H107" s="99">
        <v>0</v>
      </c>
      <c r="I107" s="99">
        <v>0</v>
      </c>
      <c r="J107" s="99">
        <v>0</v>
      </c>
      <c r="K107" s="99">
        <v>0</v>
      </c>
    </row>
    <row r="108" spans="1:11" ht="24.75" customHeight="1" x14ac:dyDescent="0.25">
      <c r="A108" s="285" t="s">
        <v>447</v>
      </c>
      <c r="B108" s="285"/>
      <c r="C108" s="285"/>
      <c r="D108" s="285"/>
      <c r="E108" s="285"/>
      <c r="F108" s="285"/>
      <c r="G108" s="7">
        <v>97</v>
      </c>
      <c r="H108" s="99">
        <v>0</v>
      </c>
      <c r="I108" s="99">
        <v>0</v>
      </c>
      <c r="J108" s="99">
        <v>0</v>
      </c>
      <c r="K108" s="99">
        <v>0</v>
      </c>
    </row>
    <row r="109" spans="1:11" ht="23" customHeight="1" x14ac:dyDescent="0.25">
      <c r="A109" s="249" t="s">
        <v>449</v>
      </c>
      <c r="B109" s="249"/>
      <c r="C109" s="249"/>
      <c r="D109" s="249"/>
      <c r="E109" s="249"/>
      <c r="F109" s="249"/>
      <c r="G109" s="8">
        <v>98</v>
      </c>
      <c r="H109" s="100">
        <f>H91+H98-H108-H97</f>
        <v>0</v>
      </c>
      <c r="I109" s="100">
        <f>I91+I98-I108-I97</f>
        <v>0</v>
      </c>
      <c r="J109" s="100">
        <f>J91+J98-J108-J97</f>
        <v>0</v>
      </c>
      <c r="K109" s="100">
        <f>K91+K98-K108-K97</f>
        <v>0</v>
      </c>
    </row>
    <row r="110" spans="1:11" ht="28.25" customHeight="1" x14ac:dyDescent="0.25">
      <c r="A110" s="249" t="s">
        <v>450</v>
      </c>
      <c r="B110" s="249"/>
      <c r="C110" s="249"/>
      <c r="D110" s="249"/>
      <c r="E110" s="249"/>
      <c r="F110" s="249"/>
      <c r="G110" s="8">
        <v>99</v>
      </c>
      <c r="H110" s="98">
        <f>H89+H109</f>
        <v>-1678360.31</v>
      </c>
      <c r="I110" s="98">
        <f t="shared" ref="I110:K110" si="9">I89+I109</f>
        <v>-1678360.31</v>
      </c>
      <c r="J110" s="98">
        <f t="shared" si="9"/>
        <v>-1872518.38</v>
      </c>
      <c r="K110" s="98">
        <f t="shared" si="9"/>
        <v>-1872518.38</v>
      </c>
    </row>
    <row r="111" spans="1:11" x14ac:dyDescent="0.25">
      <c r="A111" s="288" t="s">
        <v>163</v>
      </c>
      <c r="B111" s="288"/>
      <c r="C111" s="288"/>
      <c r="D111" s="288"/>
      <c r="E111" s="288"/>
      <c r="F111" s="288"/>
      <c r="G111" s="289"/>
      <c r="H111" s="289"/>
      <c r="I111" s="289"/>
      <c r="J111" s="290"/>
      <c r="K111" s="290"/>
    </row>
    <row r="112" spans="1:11" ht="26.4" customHeight="1" x14ac:dyDescent="0.25">
      <c r="A112" s="292" t="s">
        <v>379</v>
      </c>
      <c r="B112" s="292"/>
      <c r="C112" s="292"/>
      <c r="D112" s="292"/>
      <c r="E112" s="292"/>
      <c r="F112" s="292"/>
      <c r="G112" s="8">
        <v>100</v>
      </c>
      <c r="H112" s="98">
        <f>H113+H114</f>
        <v>0</v>
      </c>
      <c r="I112" s="98">
        <f>I113+I114</f>
        <v>0</v>
      </c>
      <c r="J112" s="98">
        <f>J113+J114</f>
        <v>0</v>
      </c>
      <c r="K112" s="98">
        <f>K113+K114</f>
        <v>0</v>
      </c>
    </row>
    <row r="113" spans="1:11" ht="12.75" customHeight="1" x14ac:dyDescent="0.25">
      <c r="A113" s="293" t="s">
        <v>113</v>
      </c>
      <c r="B113" s="293"/>
      <c r="C113" s="293"/>
      <c r="D113" s="293"/>
      <c r="E113" s="293"/>
      <c r="F113" s="293"/>
      <c r="G113" s="7">
        <v>101</v>
      </c>
      <c r="H113" s="99">
        <v>0</v>
      </c>
      <c r="I113" s="99">
        <v>0</v>
      </c>
      <c r="J113" s="99">
        <v>0</v>
      </c>
      <c r="K113" s="99">
        <v>0</v>
      </c>
    </row>
    <row r="114" spans="1:11" ht="12.75" customHeight="1" x14ac:dyDescent="0.25">
      <c r="A114" s="293" t="s">
        <v>164</v>
      </c>
      <c r="B114" s="293"/>
      <c r="C114" s="293"/>
      <c r="D114" s="293"/>
      <c r="E114" s="293"/>
      <c r="F114" s="293"/>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disablePrompts="1"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37" zoomScaleNormal="100" zoomScaleSheetLayoutView="100" workbookViewId="0">
      <selection activeCell="I36" sqref="I36:I40"/>
    </sheetView>
  </sheetViews>
  <sheetFormatPr defaultColWidth="9.08984375" defaultRowHeight="12.5" x14ac:dyDescent="0.25"/>
  <cols>
    <col min="1" max="7" width="9.08984375" style="9"/>
    <col min="8" max="9" width="30.36328125" style="13" customWidth="1"/>
    <col min="10" max="16384" width="9.08984375" style="9"/>
  </cols>
  <sheetData>
    <row r="1" spans="1:9" x14ac:dyDescent="0.25">
      <c r="A1" s="298" t="s">
        <v>165</v>
      </c>
      <c r="B1" s="299"/>
      <c r="C1" s="299"/>
      <c r="D1" s="299"/>
      <c r="E1" s="299"/>
      <c r="F1" s="299"/>
      <c r="G1" s="299"/>
      <c r="H1" s="299"/>
      <c r="I1" s="299"/>
    </row>
    <row r="2" spans="1:9" x14ac:dyDescent="0.25">
      <c r="A2" s="300" t="s">
        <v>454</v>
      </c>
      <c r="B2" s="253"/>
      <c r="C2" s="253"/>
      <c r="D2" s="253"/>
      <c r="E2" s="253"/>
      <c r="F2" s="253"/>
      <c r="G2" s="253"/>
      <c r="H2" s="253"/>
      <c r="I2" s="253"/>
    </row>
    <row r="3" spans="1:9" x14ac:dyDescent="0.25">
      <c r="A3" s="302" t="s">
        <v>440</v>
      </c>
      <c r="B3" s="303"/>
      <c r="C3" s="303"/>
      <c r="D3" s="303"/>
      <c r="E3" s="303"/>
      <c r="F3" s="303"/>
      <c r="G3" s="303"/>
      <c r="H3" s="303"/>
      <c r="I3" s="303"/>
    </row>
    <row r="4" spans="1:9" x14ac:dyDescent="0.25">
      <c r="A4" s="301" t="s">
        <v>470</v>
      </c>
      <c r="B4" s="256"/>
      <c r="C4" s="256"/>
      <c r="D4" s="256"/>
      <c r="E4" s="256"/>
      <c r="F4" s="256"/>
      <c r="G4" s="256"/>
      <c r="H4" s="256"/>
      <c r="I4" s="257"/>
    </row>
    <row r="5" spans="1:9" ht="22" x14ac:dyDescent="0.25">
      <c r="A5" s="306" t="s">
        <v>2</v>
      </c>
      <c r="B5" s="261"/>
      <c r="C5" s="261"/>
      <c r="D5" s="261"/>
      <c r="E5" s="261"/>
      <c r="F5" s="261"/>
      <c r="G5" s="28" t="s">
        <v>103</v>
      </c>
      <c r="H5" s="29" t="s">
        <v>299</v>
      </c>
      <c r="I5" s="29" t="s">
        <v>278</v>
      </c>
    </row>
    <row r="6" spans="1:9" x14ac:dyDescent="0.25">
      <c r="A6" s="307">
        <v>1</v>
      </c>
      <c r="B6" s="261"/>
      <c r="C6" s="261"/>
      <c r="D6" s="261"/>
      <c r="E6" s="261"/>
      <c r="F6" s="261"/>
      <c r="G6" s="30">
        <v>2</v>
      </c>
      <c r="H6" s="29" t="s">
        <v>166</v>
      </c>
      <c r="I6" s="29" t="s">
        <v>167</v>
      </c>
    </row>
    <row r="7" spans="1:9" x14ac:dyDescent="0.25">
      <c r="A7" s="308" t="s">
        <v>168</v>
      </c>
      <c r="B7" s="308"/>
      <c r="C7" s="308"/>
      <c r="D7" s="308"/>
      <c r="E7" s="308"/>
      <c r="F7" s="308"/>
      <c r="G7" s="308"/>
      <c r="H7" s="308"/>
      <c r="I7" s="308"/>
    </row>
    <row r="8" spans="1:9" ht="12.75" customHeight="1" x14ac:dyDescent="0.25">
      <c r="A8" s="247" t="s">
        <v>169</v>
      </c>
      <c r="B8" s="247"/>
      <c r="C8" s="247"/>
      <c r="D8" s="247"/>
      <c r="E8" s="247"/>
      <c r="F8" s="247"/>
      <c r="G8" s="31">
        <v>1</v>
      </c>
      <c r="H8" s="101">
        <v>-1678360.31</v>
      </c>
      <c r="I8" s="101">
        <v>-1872518.38</v>
      </c>
    </row>
    <row r="9" spans="1:9" ht="12.75" customHeight="1" x14ac:dyDescent="0.25">
      <c r="A9" s="305" t="s">
        <v>170</v>
      </c>
      <c r="B9" s="305"/>
      <c r="C9" s="305"/>
      <c r="D9" s="305"/>
      <c r="E9" s="305"/>
      <c r="F9" s="305"/>
      <c r="G9" s="32">
        <v>2</v>
      </c>
      <c r="H9" s="102">
        <f>H10+H11+H12+H13+H14+H15+H16+H17</f>
        <v>863194.06</v>
      </c>
      <c r="I9" s="102">
        <f>I10+I11+I12+I13+I14+I15+I16+I17</f>
        <v>855064.13</v>
      </c>
    </row>
    <row r="10" spans="1:9" ht="12.75" customHeight="1" x14ac:dyDescent="0.25">
      <c r="A10" s="282" t="s">
        <v>171</v>
      </c>
      <c r="B10" s="282"/>
      <c r="C10" s="282"/>
      <c r="D10" s="282"/>
      <c r="E10" s="282"/>
      <c r="F10" s="282"/>
      <c r="G10" s="31">
        <v>3</v>
      </c>
      <c r="H10" s="101">
        <v>749289.93</v>
      </c>
      <c r="I10" s="101">
        <v>722111.83</v>
      </c>
    </row>
    <row r="11" spans="1:9" ht="22.25" customHeight="1" x14ac:dyDescent="0.25">
      <c r="A11" s="282" t="s">
        <v>172</v>
      </c>
      <c r="B11" s="282"/>
      <c r="C11" s="282"/>
      <c r="D11" s="282"/>
      <c r="E11" s="282"/>
      <c r="F11" s="282"/>
      <c r="G11" s="31">
        <v>4</v>
      </c>
      <c r="H11" s="101">
        <v>-16010.89</v>
      </c>
      <c r="I11" s="101">
        <v>0</v>
      </c>
    </row>
    <row r="12" spans="1:9" ht="23.4" customHeight="1" x14ac:dyDescent="0.25">
      <c r="A12" s="282" t="s">
        <v>173</v>
      </c>
      <c r="B12" s="282"/>
      <c r="C12" s="282"/>
      <c r="D12" s="282"/>
      <c r="E12" s="282"/>
      <c r="F12" s="282"/>
      <c r="G12" s="31">
        <v>5</v>
      </c>
      <c r="H12" s="101">
        <v>0</v>
      </c>
      <c r="I12" s="101">
        <v>0</v>
      </c>
    </row>
    <row r="13" spans="1:9" ht="12.75" customHeight="1" x14ac:dyDescent="0.25">
      <c r="A13" s="282" t="s">
        <v>174</v>
      </c>
      <c r="B13" s="282"/>
      <c r="C13" s="282"/>
      <c r="D13" s="282"/>
      <c r="E13" s="282"/>
      <c r="F13" s="282"/>
      <c r="G13" s="31">
        <v>6</v>
      </c>
      <c r="H13" s="101">
        <v>-25940.66</v>
      </c>
      <c r="I13" s="101">
        <v>-17200.669999999998</v>
      </c>
    </row>
    <row r="14" spans="1:9" ht="12.75" customHeight="1" x14ac:dyDescent="0.25">
      <c r="A14" s="282" t="s">
        <v>175</v>
      </c>
      <c r="B14" s="282"/>
      <c r="C14" s="282"/>
      <c r="D14" s="282"/>
      <c r="E14" s="282"/>
      <c r="F14" s="282"/>
      <c r="G14" s="31">
        <v>7</v>
      </c>
      <c r="H14" s="101">
        <v>155855.67999999999</v>
      </c>
      <c r="I14" s="101">
        <v>150152.97</v>
      </c>
    </row>
    <row r="15" spans="1:9" ht="12.75" customHeight="1" x14ac:dyDescent="0.25">
      <c r="A15" s="282" t="s">
        <v>176</v>
      </c>
      <c r="B15" s="282"/>
      <c r="C15" s="282"/>
      <c r="D15" s="282"/>
      <c r="E15" s="282"/>
      <c r="F15" s="282"/>
      <c r="G15" s="31">
        <v>8</v>
      </c>
      <c r="H15" s="101">
        <v>0</v>
      </c>
      <c r="I15" s="101">
        <v>0</v>
      </c>
    </row>
    <row r="16" spans="1:9" ht="12.75" customHeight="1" x14ac:dyDescent="0.25">
      <c r="A16" s="282" t="s">
        <v>177</v>
      </c>
      <c r="B16" s="282"/>
      <c r="C16" s="282"/>
      <c r="D16" s="282"/>
      <c r="E16" s="282"/>
      <c r="F16" s="282"/>
      <c r="G16" s="31">
        <v>9</v>
      </c>
      <c r="H16" s="101">
        <v>0</v>
      </c>
      <c r="I16" s="101">
        <v>0</v>
      </c>
    </row>
    <row r="17" spans="1:9" ht="25.25" customHeight="1" x14ac:dyDescent="0.25">
      <c r="A17" s="282" t="s">
        <v>178</v>
      </c>
      <c r="B17" s="282"/>
      <c r="C17" s="282"/>
      <c r="D17" s="282"/>
      <c r="E17" s="282"/>
      <c r="F17" s="282"/>
      <c r="G17" s="31">
        <v>10</v>
      </c>
      <c r="H17" s="101">
        <v>0</v>
      </c>
      <c r="I17" s="101">
        <v>0</v>
      </c>
    </row>
    <row r="18" spans="1:9" ht="28.25" customHeight="1" x14ac:dyDescent="0.25">
      <c r="A18" s="304" t="s">
        <v>304</v>
      </c>
      <c r="B18" s="304"/>
      <c r="C18" s="304"/>
      <c r="D18" s="304"/>
      <c r="E18" s="304"/>
      <c r="F18" s="304"/>
      <c r="G18" s="32">
        <v>11</v>
      </c>
      <c r="H18" s="102">
        <f>H8+H9</f>
        <v>-815166.25</v>
      </c>
      <c r="I18" s="102">
        <f>I8+I9</f>
        <v>-1017454.25</v>
      </c>
    </row>
    <row r="19" spans="1:9" ht="12.75" customHeight="1" x14ac:dyDescent="0.25">
      <c r="A19" s="305" t="s">
        <v>179</v>
      </c>
      <c r="B19" s="305"/>
      <c r="C19" s="305"/>
      <c r="D19" s="305"/>
      <c r="E19" s="305"/>
      <c r="F19" s="305"/>
      <c r="G19" s="32">
        <v>12</v>
      </c>
      <c r="H19" s="102">
        <f>H20+H21+H22+H23</f>
        <v>838163.56</v>
      </c>
      <c r="I19" s="102">
        <f>I20+I21+I22+I23</f>
        <v>1050755.97</v>
      </c>
    </row>
    <row r="20" spans="1:9" ht="12.75" customHeight="1" x14ac:dyDescent="0.25">
      <c r="A20" s="282" t="s">
        <v>180</v>
      </c>
      <c r="B20" s="282"/>
      <c r="C20" s="282"/>
      <c r="D20" s="282"/>
      <c r="E20" s="282"/>
      <c r="F20" s="282"/>
      <c r="G20" s="31">
        <v>13</v>
      </c>
      <c r="H20" s="101">
        <v>940858.34</v>
      </c>
      <c r="I20" s="101">
        <v>1311195.2</v>
      </c>
    </row>
    <row r="21" spans="1:9" ht="12.75" customHeight="1" x14ac:dyDescent="0.25">
      <c r="A21" s="282" t="s">
        <v>181</v>
      </c>
      <c r="B21" s="282"/>
      <c r="C21" s="282"/>
      <c r="D21" s="282"/>
      <c r="E21" s="282"/>
      <c r="F21" s="282"/>
      <c r="G21" s="31">
        <v>14</v>
      </c>
      <c r="H21" s="101">
        <v>-111023.4</v>
      </c>
      <c r="I21" s="101">
        <v>-240229.36</v>
      </c>
    </row>
    <row r="22" spans="1:9" ht="12.75" customHeight="1" x14ac:dyDescent="0.25">
      <c r="A22" s="282" t="s">
        <v>182</v>
      </c>
      <c r="B22" s="282"/>
      <c r="C22" s="282"/>
      <c r="D22" s="282"/>
      <c r="E22" s="282"/>
      <c r="F22" s="282"/>
      <c r="G22" s="31">
        <v>15</v>
      </c>
      <c r="H22" s="101">
        <v>8328.6200000000008</v>
      </c>
      <c r="I22" s="101">
        <v>-20209.87</v>
      </c>
    </row>
    <row r="23" spans="1:9" ht="12.75" customHeight="1" x14ac:dyDescent="0.25">
      <c r="A23" s="282" t="s">
        <v>183</v>
      </c>
      <c r="B23" s="282"/>
      <c r="C23" s="282"/>
      <c r="D23" s="282"/>
      <c r="E23" s="282"/>
      <c r="F23" s="282"/>
      <c r="G23" s="31">
        <v>16</v>
      </c>
      <c r="H23" s="101">
        <v>0</v>
      </c>
      <c r="I23" s="101">
        <v>0</v>
      </c>
    </row>
    <row r="24" spans="1:9" ht="12.75" customHeight="1" x14ac:dyDescent="0.25">
      <c r="A24" s="304" t="s">
        <v>184</v>
      </c>
      <c r="B24" s="304"/>
      <c r="C24" s="304"/>
      <c r="D24" s="304"/>
      <c r="E24" s="304"/>
      <c r="F24" s="304"/>
      <c r="G24" s="32">
        <v>17</v>
      </c>
      <c r="H24" s="102">
        <f>H18+H19</f>
        <v>22997.31</v>
      </c>
      <c r="I24" s="102">
        <f>I18+I19</f>
        <v>33301.72</v>
      </c>
    </row>
    <row r="25" spans="1:9" ht="12.75" customHeight="1" x14ac:dyDescent="0.25">
      <c r="A25" s="247" t="s">
        <v>185</v>
      </c>
      <c r="B25" s="247"/>
      <c r="C25" s="247"/>
      <c r="D25" s="247"/>
      <c r="E25" s="247"/>
      <c r="F25" s="247"/>
      <c r="G25" s="31">
        <v>18</v>
      </c>
      <c r="H25" s="101">
        <v>-149835.28</v>
      </c>
      <c r="I25" s="101">
        <v>-153489.73000000001</v>
      </c>
    </row>
    <row r="26" spans="1:9" ht="12.75" customHeight="1" x14ac:dyDescent="0.25">
      <c r="A26" s="247" t="s">
        <v>186</v>
      </c>
      <c r="B26" s="247"/>
      <c r="C26" s="247"/>
      <c r="D26" s="247"/>
      <c r="E26" s="247"/>
      <c r="F26" s="247"/>
      <c r="G26" s="31">
        <v>19</v>
      </c>
      <c r="H26" s="101">
        <v>0</v>
      </c>
      <c r="I26" s="101">
        <v>0</v>
      </c>
    </row>
    <row r="27" spans="1:9" ht="26" customHeight="1" x14ac:dyDescent="0.25">
      <c r="A27" s="309" t="s">
        <v>187</v>
      </c>
      <c r="B27" s="309"/>
      <c r="C27" s="309"/>
      <c r="D27" s="309"/>
      <c r="E27" s="309"/>
      <c r="F27" s="309"/>
      <c r="G27" s="32">
        <v>20</v>
      </c>
      <c r="H27" s="102">
        <f>H24+H25+H26</f>
        <v>-126837.97</v>
      </c>
      <c r="I27" s="102">
        <f>I24+I25+I26</f>
        <v>-120188.01</v>
      </c>
    </row>
    <row r="28" spans="1:9" x14ac:dyDescent="0.25">
      <c r="A28" s="308" t="s">
        <v>188</v>
      </c>
      <c r="B28" s="308"/>
      <c r="C28" s="308"/>
      <c r="D28" s="308"/>
      <c r="E28" s="308"/>
      <c r="F28" s="308"/>
      <c r="G28" s="308"/>
      <c r="H28" s="308"/>
      <c r="I28" s="308"/>
    </row>
    <row r="29" spans="1:9" ht="30.65" customHeight="1" x14ac:dyDescent="0.25">
      <c r="A29" s="247" t="s">
        <v>189</v>
      </c>
      <c r="B29" s="247"/>
      <c r="C29" s="247"/>
      <c r="D29" s="247"/>
      <c r="E29" s="247"/>
      <c r="F29" s="247"/>
      <c r="G29" s="31">
        <v>21</v>
      </c>
      <c r="H29" s="103">
        <v>16990.11</v>
      </c>
      <c r="I29" s="103">
        <v>0</v>
      </c>
    </row>
    <row r="30" spans="1:9" ht="12.75" customHeight="1" x14ac:dyDescent="0.25">
      <c r="A30" s="247" t="s">
        <v>190</v>
      </c>
      <c r="B30" s="247"/>
      <c r="C30" s="247"/>
      <c r="D30" s="247"/>
      <c r="E30" s="247"/>
      <c r="F30" s="247"/>
      <c r="G30" s="31">
        <v>22</v>
      </c>
      <c r="H30" s="103">
        <v>0</v>
      </c>
      <c r="I30" s="103">
        <v>0</v>
      </c>
    </row>
    <row r="31" spans="1:9" ht="12.75" customHeight="1" x14ac:dyDescent="0.25">
      <c r="A31" s="247" t="s">
        <v>191</v>
      </c>
      <c r="B31" s="247"/>
      <c r="C31" s="247"/>
      <c r="D31" s="247"/>
      <c r="E31" s="247"/>
      <c r="F31" s="247"/>
      <c r="G31" s="31">
        <v>23</v>
      </c>
      <c r="H31" s="103">
        <v>13999.38</v>
      </c>
      <c r="I31" s="103">
        <v>16978.62</v>
      </c>
    </row>
    <row r="32" spans="1:9" ht="12.75" customHeight="1" x14ac:dyDescent="0.25">
      <c r="A32" s="247" t="s">
        <v>192</v>
      </c>
      <c r="B32" s="247"/>
      <c r="C32" s="247"/>
      <c r="D32" s="247"/>
      <c r="E32" s="247"/>
      <c r="F32" s="247"/>
      <c r="G32" s="31">
        <v>24</v>
      </c>
      <c r="H32" s="103">
        <v>0</v>
      </c>
      <c r="I32" s="103">
        <v>0</v>
      </c>
    </row>
    <row r="33" spans="1:9" ht="12.75" customHeight="1" x14ac:dyDescent="0.25">
      <c r="A33" s="247" t="s">
        <v>193</v>
      </c>
      <c r="B33" s="247"/>
      <c r="C33" s="247"/>
      <c r="D33" s="247"/>
      <c r="E33" s="247"/>
      <c r="F33" s="247"/>
      <c r="G33" s="31">
        <v>25</v>
      </c>
      <c r="H33" s="103">
        <v>0</v>
      </c>
      <c r="I33" s="103">
        <v>0</v>
      </c>
    </row>
    <row r="34" spans="1:9" ht="12.75" customHeight="1" x14ac:dyDescent="0.25">
      <c r="A34" s="247" t="s">
        <v>194</v>
      </c>
      <c r="B34" s="247"/>
      <c r="C34" s="247"/>
      <c r="D34" s="247"/>
      <c r="E34" s="247"/>
      <c r="F34" s="247"/>
      <c r="G34" s="31">
        <v>26</v>
      </c>
      <c r="H34" s="103">
        <v>2000000</v>
      </c>
      <c r="I34" s="103">
        <v>0</v>
      </c>
    </row>
    <row r="35" spans="1:9" ht="26.4" customHeight="1" x14ac:dyDescent="0.25">
      <c r="A35" s="304" t="s">
        <v>195</v>
      </c>
      <c r="B35" s="304"/>
      <c r="C35" s="304"/>
      <c r="D35" s="304"/>
      <c r="E35" s="304"/>
      <c r="F35" s="304"/>
      <c r="G35" s="32">
        <v>27</v>
      </c>
      <c r="H35" s="104">
        <f>H29+H30+H31+H32+H33+H34</f>
        <v>2030989.49</v>
      </c>
      <c r="I35" s="104">
        <f>I29+I30+I31+I32+I33+I34</f>
        <v>16978.62</v>
      </c>
    </row>
    <row r="36" spans="1:9" ht="23" customHeight="1" x14ac:dyDescent="0.25">
      <c r="A36" s="247" t="s">
        <v>196</v>
      </c>
      <c r="B36" s="247"/>
      <c r="C36" s="247"/>
      <c r="D36" s="247"/>
      <c r="E36" s="247"/>
      <c r="F36" s="247"/>
      <c r="G36" s="31">
        <v>28</v>
      </c>
      <c r="H36" s="103">
        <v>-176396.84</v>
      </c>
      <c r="I36" s="103">
        <v>-248081.24</v>
      </c>
    </row>
    <row r="37" spans="1:9" ht="12.75" customHeight="1" x14ac:dyDescent="0.25">
      <c r="A37" s="247" t="s">
        <v>197</v>
      </c>
      <c r="B37" s="247"/>
      <c r="C37" s="247"/>
      <c r="D37" s="247"/>
      <c r="E37" s="247"/>
      <c r="F37" s="247"/>
      <c r="G37" s="31">
        <v>29</v>
      </c>
      <c r="H37" s="103">
        <v>0</v>
      </c>
      <c r="I37" s="103">
        <v>0</v>
      </c>
    </row>
    <row r="38" spans="1:9" ht="12.75" customHeight="1" x14ac:dyDescent="0.25">
      <c r="A38" s="247" t="s">
        <v>198</v>
      </c>
      <c r="B38" s="247"/>
      <c r="C38" s="247"/>
      <c r="D38" s="247"/>
      <c r="E38" s="247"/>
      <c r="F38" s="247"/>
      <c r="G38" s="31">
        <v>30</v>
      </c>
      <c r="H38" s="103">
        <v>0</v>
      </c>
      <c r="I38" s="103">
        <v>0</v>
      </c>
    </row>
    <row r="39" spans="1:9" ht="12.75" customHeight="1" x14ac:dyDescent="0.25">
      <c r="A39" s="247" t="s">
        <v>199</v>
      </c>
      <c r="B39" s="247"/>
      <c r="C39" s="247"/>
      <c r="D39" s="247"/>
      <c r="E39" s="247"/>
      <c r="F39" s="247"/>
      <c r="G39" s="31">
        <v>31</v>
      </c>
      <c r="H39" s="103">
        <v>0</v>
      </c>
      <c r="I39" s="103">
        <v>0</v>
      </c>
    </row>
    <row r="40" spans="1:9" ht="12.75" customHeight="1" x14ac:dyDescent="0.25">
      <c r="A40" s="247" t="s">
        <v>200</v>
      </c>
      <c r="B40" s="247"/>
      <c r="C40" s="247"/>
      <c r="D40" s="247"/>
      <c r="E40" s="247"/>
      <c r="F40" s="247"/>
      <c r="G40" s="31">
        <v>32</v>
      </c>
      <c r="H40" s="103">
        <v>0</v>
      </c>
      <c r="I40" s="103">
        <v>0</v>
      </c>
    </row>
    <row r="41" spans="1:9" ht="24" customHeight="1" x14ac:dyDescent="0.25">
      <c r="A41" s="304" t="s">
        <v>201</v>
      </c>
      <c r="B41" s="304"/>
      <c r="C41" s="304"/>
      <c r="D41" s="304"/>
      <c r="E41" s="304"/>
      <c r="F41" s="304"/>
      <c r="G41" s="32">
        <v>33</v>
      </c>
      <c r="H41" s="104">
        <f>H36+H37+H38+H39+H40</f>
        <v>-176396.84</v>
      </c>
      <c r="I41" s="104">
        <f>I36+I37+I38+I39+I40</f>
        <v>-248081.24</v>
      </c>
    </row>
    <row r="42" spans="1:9" ht="29.4" customHeight="1" x14ac:dyDescent="0.25">
      <c r="A42" s="309" t="s">
        <v>202</v>
      </c>
      <c r="B42" s="309"/>
      <c r="C42" s="309"/>
      <c r="D42" s="309"/>
      <c r="E42" s="309"/>
      <c r="F42" s="309"/>
      <c r="G42" s="32">
        <v>34</v>
      </c>
      <c r="H42" s="104">
        <f>H35+H41</f>
        <v>1854592.65</v>
      </c>
      <c r="I42" s="104">
        <f>I35+I41</f>
        <v>-231102.62</v>
      </c>
    </row>
    <row r="43" spans="1:9" x14ac:dyDescent="0.25">
      <c r="A43" s="308" t="s">
        <v>203</v>
      </c>
      <c r="B43" s="308"/>
      <c r="C43" s="308"/>
      <c r="D43" s="308"/>
      <c r="E43" s="308"/>
      <c r="F43" s="308"/>
      <c r="G43" s="308"/>
      <c r="H43" s="308"/>
      <c r="I43" s="308"/>
    </row>
    <row r="44" spans="1:9" ht="12.75" customHeight="1" x14ac:dyDescent="0.25">
      <c r="A44" s="247" t="s">
        <v>204</v>
      </c>
      <c r="B44" s="247"/>
      <c r="C44" s="247"/>
      <c r="D44" s="247"/>
      <c r="E44" s="247"/>
      <c r="F44" s="247"/>
      <c r="G44" s="31">
        <v>35</v>
      </c>
      <c r="H44" s="103">
        <v>0</v>
      </c>
      <c r="I44" s="103">
        <v>0</v>
      </c>
    </row>
    <row r="45" spans="1:9" ht="25.25" customHeight="1" x14ac:dyDescent="0.25">
      <c r="A45" s="247" t="s">
        <v>205</v>
      </c>
      <c r="B45" s="247"/>
      <c r="C45" s="247"/>
      <c r="D45" s="247"/>
      <c r="E45" s="247"/>
      <c r="F45" s="247"/>
      <c r="G45" s="31">
        <v>36</v>
      </c>
      <c r="H45" s="103">
        <v>0</v>
      </c>
      <c r="I45" s="103">
        <v>0</v>
      </c>
    </row>
    <row r="46" spans="1:9" ht="12.75" customHeight="1" x14ac:dyDescent="0.25">
      <c r="A46" s="247" t="s">
        <v>206</v>
      </c>
      <c r="B46" s="247"/>
      <c r="C46" s="247"/>
      <c r="D46" s="247"/>
      <c r="E46" s="247"/>
      <c r="F46" s="247"/>
      <c r="G46" s="31">
        <v>37</v>
      </c>
      <c r="H46" s="103">
        <v>0</v>
      </c>
      <c r="I46" s="103">
        <v>0</v>
      </c>
    </row>
    <row r="47" spans="1:9" ht="12.75" customHeight="1" x14ac:dyDescent="0.25">
      <c r="A47" s="247" t="s">
        <v>207</v>
      </c>
      <c r="B47" s="247"/>
      <c r="C47" s="247"/>
      <c r="D47" s="247"/>
      <c r="E47" s="247"/>
      <c r="F47" s="247"/>
      <c r="G47" s="31">
        <v>38</v>
      </c>
      <c r="H47" s="103">
        <v>0</v>
      </c>
      <c r="I47" s="103">
        <v>0</v>
      </c>
    </row>
    <row r="48" spans="1:9" ht="22.25" customHeight="1" x14ac:dyDescent="0.25">
      <c r="A48" s="304" t="s">
        <v>208</v>
      </c>
      <c r="B48" s="304"/>
      <c r="C48" s="304"/>
      <c r="D48" s="304"/>
      <c r="E48" s="304"/>
      <c r="F48" s="304"/>
      <c r="G48" s="32">
        <v>39</v>
      </c>
      <c r="H48" s="104">
        <f>H44+H45+H46+H47</f>
        <v>0</v>
      </c>
      <c r="I48" s="104">
        <f>I44+I45+I46+I47</f>
        <v>0</v>
      </c>
    </row>
    <row r="49" spans="1:9" ht="24.65" customHeight="1" x14ac:dyDescent="0.25">
      <c r="A49" s="247" t="s">
        <v>303</v>
      </c>
      <c r="B49" s="247"/>
      <c r="C49" s="247"/>
      <c r="D49" s="247"/>
      <c r="E49" s="247"/>
      <c r="F49" s="247"/>
      <c r="G49" s="31">
        <v>40</v>
      </c>
      <c r="H49" s="103">
        <v>0</v>
      </c>
      <c r="I49" s="103">
        <v>0</v>
      </c>
    </row>
    <row r="50" spans="1:9" ht="12.75" customHeight="1" x14ac:dyDescent="0.25">
      <c r="A50" s="247" t="s">
        <v>209</v>
      </c>
      <c r="B50" s="247"/>
      <c r="C50" s="247"/>
      <c r="D50" s="247"/>
      <c r="E50" s="247"/>
      <c r="F50" s="247"/>
      <c r="G50" s="31">
        <v>41</v>
      </c>
      <c r="H50" s="103">
        <v>0</v>
      </c>
      <c r="I50" s="103">
        <v>0</v>
      </c>
    </row>
    <row r="51" spans="1:9" ht="12.75" customHeight="1" x14ac:dyDescent="0.25">
      <c r="A51" s="247" t="s">
        <v>210</v>
      </c>
      <c r="B51" s="247"/>
      <c r="C51" s="247"/>
      <c r="D51" s="247"/>
      <c r="E51" s="247"/>
      <c r="F51" s="247"/>
      <c r="G51" s="31">
        <v>42</v>
      </c>
      <c r="H51" s="103">
        <v>0</v>
      </c>
      <c r="I51" s="103">
        <v>0</v>
      </c>
    </row>
    <row r="52" spans="1:9" ht="23" customHeight="1" x14ac:dyDescent="0.25">
      <c r="A52" s="247" t="s">
        <v>211</v>
      </c>
      <c r="B52" s="247"/>
      <c r="C52" s="247"/>
      <c r="D52" s="247"/>
      <c r="E52" s="247"/>
      <c r="F52" s="247"/>
      <c r="G52" s="31">
        <v>43</v>
      </c>
      <c r="H52" s="103">
        <v>0</v>
      </c>
      <c r="I52" s="103">
        <v>0</v>
      </c>
    </row>
    <row r="53" spans="1:9" ht="12.75" customHeight="1" x14ac:dyDescent="0.25">
      <c r="A53" s="247" t="s">
        <v>212</v>
      </c>
      <c r="B53" s="247"/>
      <c r="C53" s="247"/>
      <c r="D53" s="247"/>
      <c r="E53" s="247"/>
      <c r="F53" s="247"/>
      <c r="G53" s="31">
        <v>44</v>
      </c>
      <c r="H53" s="103">
        <v>0</v>
      </c>
      <c r="I53" s="103">
        <v>0</v>
      </c>
    </row>
    <row r="54" spans="1:9" ht="30.65" customHeight="1" x14ac:dyDescent="0.25">
      <c r="A54" s="304" t="s">
        <v>213</v>
      </c>
      <c r="B54" s="304"/>
      <c r="C54" s="304"/>
      <c r="D54" s="304"/>
      <c r="E54" s="304"/>
      <c r="F54" s="304"/>
      <c r="G54" s="32">
        <v>45</v>
      </c>
      <c r="H54" s="104">
        <f>H49+H50+H51+H52+H53</f>
        <v>0</v>
      </c>
      <c r="I54" s="104">
        <f>I49+I50+I51+I52+I53</f>
        <v>0</v>
      </c>
    </row>
    <row r="55" spans="1:9" ht="29.4" customHeight="1" x14ac:dyDescent="0.25">
      <c r="A55" s="309" t="s">
        <v>214</v>
      </c>
      <c r="B55" s="309"/>
      <c r="C55" s="309"/>
      <c r="D55" s="309"/>
      <c r="E55" s="309"/>
      <c r="F55" s="309"/>
      <c r="G55" s="32">
        <v>46</v>
      </c>
      <c r="H55" s="104">
        <f>H48+H54</f>
        <v>0</v>
      </c>
      <c r="I55" s="104">
        <f>I48+I54</f>
        <v>0</v>
      </c>
    </row>
    <row r="56" spans="1:9" x14ac:dyDescent="0.25">
      <c r="A56" s="247" t="s">
        <v>215</v>
      </c>
      <c r="B56" s="247"/>
      <c r="C56" s="247"/>
      <c r="D56" s="247"/>
      <c r="E56" s="247"/>
      <c r="F56" s="247"/>
      <c r="G56" s="31">
        <v>47</v>
      </c>
      <c r="H56" s="103">
        <v>0</v>
      </c>
      <c r="I56" s="103">
        <v>0</v>
      </c>
    </row>
    <row r="57" spans="1:9" ht="26.4" customHeight="1" x14ac:dyDescent="0.25">
      <c r="A57" s="309" t="s">
        <v>216</v>
      </c>
      <c r="B57" s="309"/>
      <c r="C57" s="309"/>
      <c r="D57" s="309"/>
      <c r="E57" s="309"/>
      <c r="F57" s="309"/>
      <c r="G57" s="32">
        <v>48</v>
      </c>
      <c r="H57" s="104">
        <f>H27+H42+H55+H56</f>
        <v>1727754.68</v>
      </c>
      <c r="I57" s="104">
        <f>I27+I42+I55+I56</f>
        <v>-351290.63</v>
      </c>
    </row>
    <row r="58" spans="1:9" x14ac:dyDescent="0.25">
      <c r="A58" s="310" t="s">
        <v>217</v>
      </c>
      <c r="B58" s="310"/>
      <c r="C58" s="310"/>
      <c r="D58" s="310"/>
      <c r="E58" s="310"/>
      <c r="F58" s="310"/>
      <c r="G58" s="31">
        <v>49</v>
      </c>
      <c r="H58" s="103">
        <v>7998776.8099999996</v>
      </c>
      <c r="I58" s="103">
        <v>9203424.6600000001</v>
      </c>
    </row>
    <row r="59" spans="1:9" ht="31.25" customHeight="1" x14ac:dyDescent="0.25">
      <c r="A59" s="309" t="s">
        <v>218</v>
      </c>
      <c r="B59" s="309"/>
      <c r="C59" s="309"/>
      <c r="D59" s="309"/>
      <c r="E59" s="309"/>
      <c r="F59" s="309"/>
      <c r="G59" s="32">
        <v>50</v>
      </c>
      <c r="H59" s="104">
        <f>H57+H58</f>
        <v>9726531.4900000002</v>
      </c>
      <c r="I59" s="104">
        <f>I57+I58</f>
        <v>8852134.0299999993</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90" zoomScaleNormal="100" zoomScaleSheetLayoutView="90" workbookViewId="0">
      <selection activeCell="H13" sqref="H13"/>
    </sheetView>
  </sheetViews>
  <sheetFormatPr defaultRowHeight="12.5" x14ac:dyDescent="0.25"/>
  <cols>
    <col min="1" max="7" width="9.08984375" style="1"/>
    <col min="8" max="9" width="22.08984375" style="12"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98" t="s">
        <v>219</v>
      </c>
      <c r="B1" s="299"/>
      <c r="C1" s="299"/>
      <c r="D1" s="299"/>
      <c r="E1" s="299"/>
      <c r="F1" s="299"/>
      <c r="G1" s="299"/>
      <c r="H1" s="299"/>
      <c r="I1" s="299"/>
    </row>
    <row r="2" spans="1:9" ht="12.75" customHeight="1" x14ac:dyDescent="0.25">
      <c r="A2" s="300" t="s">
        <v>326</v>
      </c>
      <c r="B2" s="253"/>
      <c r="C2" s="253"/>
      <c r="D2" s="253"/>
      <c r="E2" s="253"/>
      <c r="F2" s="253"/>
      <c r="G2" s="253"/>
      <c r="H2" s="253"/>
      <c r="I2" s="253"/>
    </row>
    <row r="3" spans="1:9" x14ac:dyDescent="0.25">
      <c r="A3" s="321" t="s">
        <v>439</v>
      </c>
      <c r="B3" s="322"/>
      <c r="C3" s="322"/>
      <c r="D3" s="322"/>
      <c r="E3" s="322"/>
      <c r="F3" s="322"/>
      <c r="G3" s="322"/>
      <c r="H3" s="322"/>
      <c r="I3" s="322"/>
    </row>
    <row r="4" spans="1:9" x14ac:dyDescent="0.25">
      <c r="A4" s="301" t="s">
        <v>327</v>
      </c>
      <c r="B4" s="256"/>
      <c r="C4" s="256"/>
      <c r="D4" s="256"/>
      <c r="E4" s="256"/>
      <c r="F4" s="256"/>
      <c r="G4" s="256"/>
      <c r="H4" s="256"/>
      <c r="I4" s="257"/>
    </row>
    <row r="5" spans="1:9" ht="22" x14ac:dyDescent="0.25">
      <c r="A5" s="306" t="s">
        <v>2</v>
      </c>
      <c r="B5" s="261"/>
      <c r="C5" s="261"/>
      <c r="D5" s="261"/>
      <c r="E5" s="261"/>
      <c r="F5" s="261"/>
      <c r="G5" s="28" t="s">
        <v>103</v>
      </c>
      <c r="H5" s="29" t="s">
        <v>299</v>
      </c>
      <c r="I5" s="29" t="s">
        <v>278</v>
      </c>
    </row>
    <row r="6" spans="1:9" x14ac:dyDescent="0.25">
      <c r="A6" s="307">
        <v>1</v>
      </c>
      <c r="B6" s="261"/>
      <c r="C6" s="261"/>
      <c r="D6" s="261"/>
      <c r="E6" s="261"/>
      <c r="F6" s="261"/>
      <c r="G6" s="105">
        <v>2</v>
      </c>
      <c r="H6" s="29" t="s">
        <v>166</v>
      </c>
      <c r="I6" s="29" t="s">
        <v>167</v>
      </c>
    </row>
    <row r="7" spans="1:9" x14ac:dyDescent="0.25">
      <c r="A7" s="315" t="s">
        <v>168</v>
      </c>
      <c r="B7" s="316"/>
      <c r="C7" s="316"/>
      <c r="D7" s="316"/>
      <c r="E7" s="316"/>
      <c r="F7" s="316"/>
      <c r="G7" s="316"/>
      <c r="H7" s="316"/>
      <c r="I7" s="317"/>
    </row>
    <row r="8" spans="1:9" x14ac:dyDescent="0.25">
      <c r="A8" s="319" t="s">
        <v>220</v>
      </c>
      <c r="B8" s="319"/>
      <c r="C8" s="319"/>
      <c r="D8" s="319"/>
      <c r="E8" s="319"/>
      <c r="F8" s="319"/>
      <c r="G8" s="10">
        <v>1</v>
      </c>
      <c r="H8" s="106">
        <v>0</v>
      </c>
      <c r="I8" s="106">
        <v>0</v>
      </c>
    </row>
    <row r="9" spans="1:9" x14ac:dyDescent="0.25">
      <c r="A9" s="312" t="s">
        <v>221</v>
      </c>
      <c r="B9" s="312"/>
      <c r="C9" s="312"/>
      <c r="D9" s="312"/>
      <c r="E9" s="312"/>
      <c r="F9" s="312"/>
      <c r="G9" s="11">
        <v>2</v>
      </c>
      <c r="H9" s="107">
        <v>0</v>
      </c>
      <c r="I9" s="107">
        <v>0</v>
      </c>
    </row>
    <row r="10" spans="1:9" x14ac:dyDescent="0.25">
      <c r="A10" s="312" t="s">
        <v>222</v>
      </c>
      <c r="B10" s="312"/>
      <c r="C10" s="312"/>
      <c r="D10" s="312"/>
      <c r="E10" s="312"/>
      <c r="F10" s="312"/>
      <c r="G10" s="11">
        <v>3</v>
      </c>
      <c r="H10" s="107">
        <v>0</v>
      </c>
      <c r="I10" s="107">
        <v>0</v>
      </c>
    </row>
    <row r="11" spans="1:9" x14ac:dyDescent="0.25">
      <c r="A11" s="312" t="s">
        <v>223</v>
      </c>
      <c r="B11" s="312"/>
      <c r="C11" s="312"/>
      <c r="D11" s="312"/>
      <c r="E11" s="312"/>
      <c r="F11" s="312"/>
      <c r="G11" s="11">
        <v>4</v>
      </c>
      <c r="H11" s="107">
        <v>0</v>
      </c>
      <c r="I11" s="107">
        <v>0</v>
      </c>
    </row>
    <row r="12" spans="1:9" x14ac:dyDescent="0.25">
      <c r="A12" s="312" t="s">
        <v>380</v>
      </c>
      <c r="B12" s="312"/>
      <c r="C12" s="312"/>
      <c r="D12" s="312"/>
      <c r="E12" s="312"/>
      <c r="F12" s="312"/>
      <c r="G12" s="11">
        <v>5</v>
      </c>
      <c r="H12" s="107">
        <v>0</v>
      </c>
      <c r="I12" s="107">
        <v>0</v>
      </c>
    </row>
    <row r="13" spans="1:9" ht="24.65" customHeight="1" x14ac:dyDescent="0.25">
      <c r="A13" s="320" t="s">
        <v>381</v>
      </c>
      <c r="B13" s="320"/>
      <c r="C13" s="320"/>
      <c r="D13" s="320"/>
      <c r="E13" s="320"/>
      <c r="F13" s="320"/>
      <c r="G13" s="25">
        <v>6</v>
      </c>
      <c r="H13" s="108">
        <f>SUM(H8:H12)</f>
        <v>0</v>
      </c>
      <c r="I13" s="108">
        <f>SUM(I8:I12)</f>
        <v>0</v>
      </c>
    </row>
    <row r="14" spans="1:9" ht="12.75" customHeight="1" x14ac:dyDescent="0.25">
      <c r="A14" s="312" t="s">
        <v>382</v>
      </c>
      <c r="B14" s="312"/>
      <c r="C14" s="312"/>
      <c r="D14" s="312"/>
      <c r="E14" s="312"/>
      <c r="F14" s="312"/>
      <c r="G14" s="11">
        <v>7</v>
      </c>
      <c r="H14" s="107">
        <v>0</v>
      </c>
      <c r="I14" s="107">
        <v>0</v>
      </c>
    </row>
    <row r="15" spans="1:9" ht="12.75" customHeight="1" x14ac:dyDescent="0.25">
      <c r="A15" s="312" t="s">
        <v>383</v>
      </c>
      <c r="B15" s="312"/>
      <c r="C15" s="312"/>
      <c r="D15" s="312"/>
      <c r="E15" s="312"/>
      <c r="F15" s="312"/>
      <c r="G15" s="11">
        <v>8</v>
      </c>
      <c r="H15" s="107">
        <v>0</v>
      </c>
      <c r="I15" s="107">
        <v>0</v>
      </c>
    </row>
    <row r="16" spans="1:9" ht="12.75" customHeight="1" x14ac:dyDescent="0.25">
      <c r="A16" s="312" t="s">
        <v>384</v>
      </c>
      <c r="B16" s="312"/>
      <c r="C16" s="312"/>
      <c r="D16" s="312"/>
      <c r="E16" s="312"/>
      <c r="F16" s="312"/>
      <c r="G16" s="11">
        <v>9</v>
      </c>
      <c r="H16" s="107">
        <v>0</v>
      </c>
      <c r="I16" s="107">
        <v>0</v>
      </c>
    </row>
    <row r="17" spans="1:9" ht="12.75" customHeight="1" x14ac:dyDescent="0.25">
      <c r="A17" s="312" t="s">
        <v>385</v>
      </c>
      <c r="B17" s="312"/>
      <c r="C17" s="312"/>
      <c r="D17" s="312"/>
      <c r="E17" s="312"/>
      <c r="F17" s="312"/>
      <c r="G17" s="11">
        <v>10</v>
      </c>
      <c r="H17" s="107">
        <v>0</v>
      </c>
      <c r="I17" s="107">
        <v>0</v>
      </c>
    </row>
    <row r="18" spans="1:9" ht="12.75" customHeight="1" x14ac:dyDescent="0.25">
      <c r="A18" s="312" t="s">
        <v>386</v>
      </c>
      <c r="B18" s="312"/>
      <c r="C18" s="312"/>
      <c r="D18" s="312"/>
      <c r="E18" s="312"/>
      <c r="F18" s="312"/>
      <c r="G18" s="11">
        <v>11</v>
      </c>
      <c r="H18" s="107">
        <v>0</v>
      </c>
      <c r="I18" s="107">
        <v>0</v>
      </c>
    </row>
    <row r="19" spans="1:9" ht="12.75" customHeight="1" x14ac:dyDescent="0.25">
      <c r="A19" s="312" t="s">
        <v>387</v>
      </c>
      <c r="B19" s="312"/>
      <c r="C19" s="312"/>
      <c r="D19" s="312"/>
      <c r="E19" s="312"/>
      <c r="F19" s="312"/>
      <c r="G19" s="11">
        <v>12</v>
      </c>
      <c r="H19" s="107">
        <v>0</v>
      </c>
      <c r="I19" s="107">
        <v>0</v>
      </c>
    </row>
    <row r="20" spans="1:9" ht="26.25" customHeight="1" x14ac:dyDescent="0.25">
      <c r="A20" s="320" t="s">
        <v>388</v>
      </c>
      <c r="B20" s="320"/>
      <c r="C20" s="320"/>
      <c r="D20" s="320"/>
      <c r="E20" s="320"/>
      <c r="F20" s="320"/>
      <c r="G20" s="25">
        <v>13</v>
      </c>
      <c r="H20" s="108">
        <f>SUM(H14:H19)</f>
        <v>0</v>
      </c>
      <c r="I20" s="108">
        <f>SUM(I14:I19)</f>
        <v>0</v>
      </c>
    </row>
    <row r="21" spans="1:9" ht="27.65" customHeight="1" x14ac:dyDescent="0.25">
      <c r="A21" s="318" t="s">
        <v>389</v>
      </c>
      <c r="B21" s="318"/>
      <c r="C21" s="318"/>
      <c r="D21" s="318"/>
      <c r="E21" s="318"/>
      <c r="F21" s="318"/>
      <c r="G21" s="26">
        <v>14</v>
      </c>
      <c r="H21" s="109">
        <f>H13+H20</f>
        <v>0</v>
      </c>
      <c r="I21" s="109">
        <f>I13+I20</f>
        <v>0</v>
      </c>
    </row>
    <row r="22" spans="1:9" x14ac:dyDescent="0.25">
      <c r="A22" s="315" t="s">
        <v>188</v>
      </c>
      <c r="B22" s="316"/>
      <c r="C22" s="316"/>
      <c r="D22" s="316"/>
      <c r="E22" s="316"/>
      <c r="F22" s="316"/>
      <c r="G22" s="316"/>
      <c r="H22" s="316"/>
      <c r="I22" s="317"/>
    </row>
    <row r="23" spans="1:9" ht="26.4" customHeight="1" x14ac:dyDescent="0.25">
      <c r="A23" s="319" t="s">
        <v>224</v>
      </c>
      <c r="B23" s="319"/>
      <c r="C23" s="319"/>
      <c r="D23" s="319"/>
      <c r="E23" s="319"/>
      <c r="F23" s="319"/>
      <c r="G23" s="10">
        <v>15</v>
      </c>
      <c r="H23" s="106">
        <v>0</v>
      </c>
      <c r="I23" s="106">
        <v>0</v>
      </c>
    </row>
    <row r="24" spans="1:9" ht="12.75" customHeight="1" x14ac:dyDescent="0.25">
      <c r="A24" s="312" t="s">
        <v>225</v>
      </c>
      <c r="B24" s="312"/>
      <c r="C24" s="312"/>
      <c r="D24" s="312"/>
      <c r="E24" s="312"/>
      <c r="F24" s="312"/>
      <c r="G24" s="10">
        <v>16</v>
      </c>
      <c r="H24" s="107">
        <v>0</v>
      </c>
      <c r="I24" s="107">
        <v>0</v>
      </c>
    </row>
    <row r="25" spans="1:9" ht="12.75" customHeight="1" x14ac:dyDescent="0.25">
      <c r="A25" s="312" t="s">
        <v>226</v>
      </c>
      <c r="B25" s="312"/>
      <c r="C25" s="312"/>
      <c r="D25" s="312"/>
      <c r="E25" s="312"/>
      <c r="F25" s="312"/>
      <c r="G25" s="10">
        <v>17</v>
      </c>
      <c r="H25" s="107">
        <v>0</v>
      </c>
      <c r="I25" s="107">
        <v>0</v>
      </c>
    </row>
    <row r="26" spans="1:9" ht="12.75" customHeight="1" x14ac:dyDescent="0.25">
      <c r="A26" s="312" t="s">
        <v>227</v>
      </c>
      <c r="B26" s="312"/>
      <c r="C26" s="312"/>
      <c r="D26" s="312"/>
      <c r="E26" s="312"/>
      <c r="F26" s="312"/>
      <c r="G26" s="10">
        <v>18</v>
      </c>
      <c r="H26" s="107">
        <v>0</v>
      </c>
      <c r="I26" s="107">
        <v>0</v>
      </c>
    </row>
    <row r="27" spans="1:9" ht="12.75" customHeight="1" x14ac:dyDescent="0.25">
      <c r="A27" s="312" t="s">
        <v>228</v>
      </c>
      <c r="B27" s="312"/>
      <c r="C27" s="312"/>
      <c r="D27" s="312"/>
      <c r="E27" s="312"/>
      <c r="F27" s="312"/>
      <c r="G27" s="10">
        <v>19</v>
      </c>
      <c r="H27" s="107">
        <v>0</v>
      </c>
      <c r="I27" s="107">
        <v>0</v>
      </c>
    </row>
    <row r="28" spans="1:9" ht="12.75" customHeight="1" x14ac:dyDescent="0.25">
      <c r="A28" s="312" t="s">
        <v>229</v>
      </c>
      <c r="B28" s="312"/>
      <c r="C28" s="312"/>
      <c r="D28" s="312"/>
      <c r="E28" s="312"/>
      <c r="F28" s="312"/>
      <c r="G28" s="10">
        <v>20</v>
      </c>
      <c r="H28" s="107">
        <v>0</v>
      </c>
      <c r="I28" s="107">
        <v>0</v>
      </c>
    </row>
    <row r="29" spans="1:9" ht="24" customHeight="1" x14ac:dyDescent="0.25">
      <c r="A29" s="313" t="s">
        <v>390</v>
      </c>
      <c r="B29" s="313"/>
      <c r="C29" s="313"/>
      <c r="D29" s="313"/>
      <c r="E29" s="313"/>
      <c r="F29" s="313"/>
      <c r="G29" s="25">
        <v>21</v>
      </c>
      <c r="H29" s="110">
        <f>SUM(H23:H28)</f>
        <v>0</v>
      </c>
      <c r="I29" s="110">
        <f>SUM(I23:I28)</f>
        <v>0</v>
      </c>
    </row>
    <row r="30" spans="1:9" ht="27" customHeight="1" x14ac:dyDescent="0.25">
      <c r="A30" s="312" t="s">
        <v>230</v>
      </c>
      <c r="B30" s="312"/>
      <c r="C30" s="312"/>
      <c r="D30" s="312"/>
      <c r="E30" s="312"/>
      <c r="F30" s="312"/>
      <c r="G30" s="11">
        <v>22</v>
      </c>
      <c r="H30" s="107">
        <v>0</v>
      </c>
      <c r="I30" s="107">
        <v>0</v>
      </c>
    </row>
    <row r="31" spans="1:9" ht="12.75" customHeight="1" x14ac:dyDescent="0.25">
      <c r="A31" s="312" t="s">
        <v>231</v>
      </c>
      <c r="B31" s="312"/>
      <c r="C31" s="312"/>
      <c r="D31" s="312"/>
      <c r="E31" s="312"/>
      <c r="F31" s="312"/>
      <c r="G31" s="11">
        <v>23</v>
      </c>
      <c r="H31" s="107">
        <v>0</v>
      </c>
      <c r="I31" s="107">
        <v>0</v>
      </c>
    </row>
    <row r="32" spans="1:9" ht="12.75" customHeight="1" x14ac:dyDescent="0.25">
      <c r="A32" s="312" t="s">
        <v>391</v>
      </c>
      <c r="B32" s="312"/>
      <c r="C32" s="312"/>
      <c r="D32" s="312"/>
      <c r="E32" s="312"/>
      <c r="F32" s="312"/>
      <c r="G32" s="11">
        <v>24</v>
      </c>
      <c r="H32" s="107">
        <v>0</v>
      </c>
      <c r="I32" s="107">
        <v>0</v>
      </c>
    </row>
    <row r="33" spans="1:9" ht="12.75" customHeight="1" x14ac:dyDescent="0.25">
      <c r="A33" s="312" t="s">
        <v>232</v>
      </c>
      <c r="B33" s="312"/>
      <c r="C33" s="312"/>
      <c r="D33" s="312"/>
      <c r="E33" s="312"/>
      <c r="F33" s="312"/>
      <c r="G33" s="11">
        <v>25</v>
      </c>
      <c r="H33" s="107">
        <v>0</v>
      </c>
      <c r="I33" s="107">
        <v>0</v>
      </c>
    </row>
    <row r="34" spans="1:9" ht="12.75" customHeight="1" x14ac:dyDescent="0.25">
      <c r="A34" s="312" t="s">
        <v>233</v>
      </c>
      <c r="B34" s="312"/>
      <c r="C34" s="312"/>
      <c r="D34" s="312"/>
      <c r="E34" s="312"/>
      <c r="F34" s="312"/>
      <c r="G34" s="11">
        <v>26</v>
      </c>
      <c r="H34" s="107">
        <v>0</v>
      </c>
      <c r="I34" s="107">
        <v>0</v>
      </c>
    </row>
    <row r="35" spans="1:9" ht="26" customHeight="1" x14ac:dyDescent="0.25">
      <c r="A35" s="313" t="s">
        <v>392</v>
      </c>
      <c r="B35" s="313"/>
      <c r="C35" s="313"/>
      <c r="D35" s="313"/>
      <c r="E35" s="313"/>
      <c r="F35" s="313"/>
      <c r="G35" s="25">
        <v>27</v>
      </c>
      <c r="H35" s="110">
        <f>SUM(H30:H34)</f>
        <v>0</v>
      </c>
      <c r="I35" s="110">
        <f>SUM(I30:I34)</f>
        <v>0</v>
      </c>
    </row>
    <row r="36" spans="1:9" ht="28.25" customHeight="1" x14ac:dyDescent="0.25">
      <c r="A36" s="318" t="s">
        <v>393</v>
      </c>
      <c r="B36" s="318"/>
      <c r="C36" s="318"/>
      <c r="D36" s="318"/>
      <c r="E36" s="318"/>
      <c r="F36" s="318"/>
      <c r="G36" s="26">
        <v>28</v>
      </c>
      <c r="H36" s="111">
        <f>H29+H35</f>
        <v>0</v>
      </c>
      <c r="I36" s="111">
        <f>I29+I35</f>
        <v>0</v>
      </c>
    </row>
    <row r="37" spans="1:9" x14ac:dyDescent="0.25">
      <c r="A37" s="315" t="s">
        <v>203</v>
      </c>
      <c r="B37" s="316"/>
      <c r="C37" s="316"/>
      <c r="D37" s="316"/>
      <c r="E37" s="316"/>
      <c r="F37" s="316"/>
      <c r="G37" s="316">
        <v>0</v>
      </c>
      <c r="H37" s="316"/>
      <c r="I37" s="317"/>
    </row>
    <row r="38" spans="1:9" ht="12.75" customHeight="1" x14ac:dyDescent="0.25">
      <c r="A38" s="314" t="s">
        <v>234</v>
      </c>
      <c r="B38" s="314"/>
      <c r="C38" s="314"/>
      <c r="D38" s="314"/>
      <c r="E38" s="314"/>
      <c r="F38" s="314"/>
      <c r="G38" s="10">
        <v>29</v>
      </c>
      <c r="H38" s="106">
        <v>0</v>
      </c>
      <c r="I38" s="106">
        <v>0</v>
      </c>
    </row>
    <row r="39" spans="1:9" ht="25.25" customHeight="1" x14ac:dyDescent="0.25">
      <c r="A39" s="311" t="s">
        <v>235</v>
      </c>
      <c r="B39" s="311"/>
      <c r="C39" s="311"/>
      <c r="D39" s="311"/>
      <c r="E39" s="311"/>
      <c r="F39" s="311"/>
      <c r="G39" s="11">
        <v>30</v>
      </c>
      <c r="H39" s="107">
        <v>0</v>
      </c>
      <c r="I39" s="107">
        <v>0</v>
      </c>
    </row>
    <row r="40" spans="1:9" ht="12.75" customHeight="1" x14ac:dyDescent="0.25">
      <c r="A40" s="311" t="s">
        <v>236</v>
      </c>
      <c r="B40" s="311"/>
      <c r="C40" s="311"/>
      <c r="D40" s="311"/>
      <c r="E40" s="311"/>
      <c r="F40" s="311"/>
      <c r="G40" s="11">
        <v>31</v>
      </c>
      <c r="H40" s="107">
        <v>0</v>
      </c>
      <c r="I40" s="107">
        <v>0</v>
      </c>
    </row>
    <row r="41" spans="1:9" ht="12.75" customHeight="1" x14ac:dyDescent="0.25">
      <c r="A41" s="311" t="s">
        <v>237</v>
      </c>
      <c r="B41" s="311"/>
      <c r="C41" s="311"/>
      <c r="D41" s="311"/>
      <c r="E41" s="311"/>
      <c r="F41" s="311"/>
      <c r="G41" s="11">
        <v>32</v>
      </c>
      <c r="H41" s="107">
        <v>0</v>
      </c>
      <c r="I41" s="107">
        <v>0</v>
      </c>
    </row>
    <row r="42" spans="1:9" ht="26" customHeight="1" x14ac:dyDescent="0.25">
      <c r="A42" s="313" t="s">
        <v>394</v>
      </c>
      <c r="B42" s="313"/>
      <c r="C42" s="313"/>
      <c r="D42" s="313"/>
      <c r="E42" s="313"/>
      <c r="F42" s="313"/>
      <c r="G42" s="25">
        <v>33</v>
      </c>
      <c r="H42" s="110">
        <f>H41+H40+H39+H38</f>
        <v>0</v>
      </c>
      <c r="I42" s="110">
        <f>I41+I40+I39+I38</f>
        <v>0</v>
      </c>
    </row>
    <row r="43" spans="1:9" ht="24.65" customHeight="1" x14ac:dyDescent="0.25">
      <c r="A43" s="311" t="s">
        <v>238</v>
      </c>
      <c r="B43" s="311"/>
      <c r="C43" s="311"/>
      <c r="D43" s="311"/>
      <c r="E43" s="311"/>
      <c r="F43" s="311"/>
      <c r="G43" s="11">
        <v>34</v>
      </c>
      <c r="H43" s="107">
        <v>0</v>
      </c>
      <c r="I43" s="107">
        <v>0</v>
      </c>
    </row>
    <row r="44" spans="1:9" ht="12.75" customHeight="1" x14ac:dyDescent="0.25">
      <c r="A44" s="311" t="s">
        <v>239</v>
      </c>
      <c r="B44" s="311"/>
      <c r="C44" s="311"/>
      <c r="D44" s="311"/>
      <c r="E44" s="311"/>
      <c r="F44" s="311"/>
      <c r="G44" s="11">
        <v>35</v>
      </c>
      <c r="H44" s="107">
        <v>0</v>
      </c>
      <c r="I44" s="107">
        <v>0</v>
      </c>
    </row>
    <row r="45" spans="1:9" ht="12.75" customHeight="1" x14ac:dyDescent="0.25">
      <c r="A45" s="311" t="s">
        <v>240</v>
      </c>
      <c r="B45" s="311"/>
      <c r="C45" s="311"/>
      <c r="D45" s="311"/>
      <c r="E45" s="311"/>
      <c r="F45" s="311"/>
      <c r="G45" s="11">
        <v>36</v>
      </c>
      <c r="H45" s="107">
        <v>0</v>
      </c>
      <c r="I45" s="107">
        <v>0</v>
      </c>
    </row>
    <row r="46" spans="1:9" ht="21" customHeight="1" x14ac:dyDescent="0.25">
      <c r="A46" s="311" t="s">
        <v>241</v>
      </c>
      <c r="B46" s="311"/>
      <c r="C46" s="311"/>
      <c r="D46" s="311"/>
      <c r="E46" s="311"/>
      <c r="F46" s="311"/>
      <c r="G46" s="11">
        <v>37</v>
      </c>
      <c r="H46" s="107">
        <v>0</v>
      </c>
      <c r="I46" s="107">
        <v>0</v>
      </c>
    </row>
    <row r="47" spans="1:9" ht="12.75" customHeight="1" x14ac:dyDescent="0.25">
      <c r="A47" s="311" t="s">
        <v>242</v>
      </c>
      <c r="B47" s="311"/>
      <c r="C47" s="311"/>
      <c r="D47" s="311"/>
      <c r="E47" s="311"/>
      <c r="F47" s="311"/>
      <c r="G47" s="11">
        <v>38</v>
      </c>
      <c r="H47" s="107">
        <v>0</v>
      </c>
      <c r="I47" s="107">
        <v>0</v>
      </c>
    </row>
    <row r="48" spans="1:9" ht="23" customHeight="1" x14ac:dyDescent="0.25">
      <c r="A48" s="313" t="s">
        <v>395</v>
      </c>
      <c r="B48" s="313"/>
      <c r="C48" s="313"/>
      <c r="D48" s="313"/>
      <c r="E48" s="313"/>
      <c r="F48" s="313"/>
      <c r="G48" s="25">
        <v>39</v>
      </c>
      <c r="H48" s="110">
        <f>H47+H46+H45+H44+H43</f>
        <v>0</v>
      </c>
      <c r="I48" s="110">
        <f>I47+I46+I45+I44+I43</f>
        <v>0</v>
      </c>
    </row>
    <row r="49" spans="1:9" ht="26" customHeight="1" x14ac:dyDescent="0.25">
      <c r="A49" s="324" t="s">
        <v>425</v>
      </c>
      <c r="B49" s="324"/>
      <c r="C49" s="324"/>
      <c r="D49" s="324"/>
      <c r="E49" s="324"/>
      <c r="F49" s="324"/>
      <c r="G49" s="25">
        <v>40</v>
      </c>
      <c r="H49" s="110">
        <f>H48+H42</f>
        <v>0</v>
      </c>
      <c r="I49" s="110">
        <f>I48+I42</f>
        <v>0</v>
      </c>
    </row>
    <row r="50" spans="1:9" ht="12.75" customHeight="1" x14ac:dyDescent="0.25">
      <c r="A50" s="312" t="s">
        <v>243</v>
      </c>
      <c r="B50" s="312"/>
      <c r="C50" s="312"/>
      <c r="D50" s="312"/>
      <c r="E50" s="312"/>
      <c r="F50" s="312"/>
      <c r="G50" s="11">
        <v>41</v>
      </c>
      <c r="H50" s="107">
        <v>0</v>
      </c>
      <c r="I50" s="107">
        <v>0</v>
      </c>
    </row>
    <row r="51" spans="1:9" ht="26" customHeight="1" x14ac:dyDescent="0.25">
      <c r="A51" s="324" t="s">
        <v>396</v>
      </c>
      <c r="B51" s="324"/>
      <c r="C51" s="324"/>
      <c r="D51" s="324"/>
      <c r="E51" s="324"/>
      <c r="F51" s="324"/>
      <c r="G51" s="25">
        <v>42</v>
      </c>
      <c r="H51" s="110">
        <f>H21+H36+H49+H50</f>
        <v>0</v>
      </c>
      <c r="I51" s="110">
        <f>I21+I36+I49+I50</f>
        <v>0</v>
      </c>
    </row>
    <row r="52" spans="1:9" ht="12.75" customHeight="1" x14ac:dyDescent="0.25">
      <c r="A52" s="325" t="s">
        <v>217</v>
      </c>
      <c r="B52" s="325"/>
      <c r="C52" s="325"/>
      <c r="D52" s="325"/>
      <c r="E52" s="325"/>
      <c r="F52" s="325"/>
      <c r="G52" s="11">
        <v>43</v>
      </c>
      <c r="H52" s="107">
        <v>0</v>
      </c>
      <c r="I52" s="107">
        <v>0</v>
      </c>
    </row>
    <row r="53" spans="1:9" ht="32" customHeight="1" x14ac:dyDescent="0.25">
      <c r="A53" s="323" t="s">
        <v>397</v>
      </c>
      <c r="B53" s="323"/>
      <c r="C53" s="323"/>
      <c r="D53" s="323"/>
      <c r="E53" s="323"/>
      <c r="F53" s="323"/>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7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J39" zoomScaleNormal="100" zoomScaleSheetLayoutView="100" workbookViewId="0">
      <selection activeCell="V48" sqref="V48"/>
    </sheetView>
  </sheetViews>
  <sheetFormatPr defaultRowHeight="12.5" x14ac:dyDescent="0.25"/>
  <cols>
    <col min="1" max="4" width="9.08984375" style="1"/>
    <col min="5" max="5" width="10.08984375" style="1" bestFit="1" customWidth="1"/>
    <col min="6" max="6" width="9.08984375" style="1"/>
    <col min="7" max="7" width="12.453125" style="1" customWidth="1"/>
    <col min="8" max="26" width="13.453125" style="12" customWidth="1"/>
    <col min="27" max="27" width="13.453125" style="1" customWidth="1"/>
    <col min="28" max="262" width="9.08984375" style="1"/>
    <col min="263" max="263" width="10.08984375" style="1" bestFit="1" customWidth="1"/>
    <col min="264" max="267" width="9.08984375" style="1"/>
    <col min="268" max="269" width="9.90625" style="1" bestFit="1" customWidth="1"/>
    <col min="270" max="518" width="9.08984375" style="1"/>
    <col min="519" max="519" width="10.08984375" style="1" bestFit="1" customWidth="1"/>
    <col min="520" max="523" width="9.08984375" style="1"/>
    <col min="524" max="525" width="9.90625" style="1" bestFit="1" customWidth="1"/>
    <col min="526" max="774" width="9.08984375" style="1"/>
    <col min="775" max="775" width="10.08984375" style="1" bestFit="1" customWidth="1"/>
    <col min="776" max="779" width="9.08984375" style="1"/>
    <col min="780" max="781" width="9.90625" style="1" bestFit="1" customWidth="1"/>
    <col min="782" max="1030" width="9.08984375" style="1"/>
    <col min="1031" max="1031" width="10.08984375" style="1" bestFit="1" customWidth="1"/>
    <col min="1032" max="1035" width="9.08984375" style="1"/>
    <col min="1036" max="1037" width="9.90625" style="1" bestFit="1" customWidth="1"/>
    <col min="1038" max="1286" width="9.08984375" style="1"/>
    <col min="1287" max="1287" width="10.08984375" style="1" bestFit="1" customWidth="1"/>
    <col min="1288" max="1291" width="9.08984375" style="1"/>
    <col min="1292" max="1293" width="9.90625" style="1" bestFit="1" customWidth="1"/>
    <col min="1294" max="1542" width="9.08984375" style="1"/>
    <col min="1543" max="1543" width="10.08984375" style="1" bestFit="1" customWidth="1"/>
    <col min="1544" max="1547" width="9.08984375" style="1"/>
    <col min="1548" max="1549" width="9.90625" style="1" bestFit="1" customWidth="1"/>
    <col min="1550" max="1798" width="9.08984375" style="1"/>
    <col min="1799" max="1799" width="10.08984375" style="1" bestFit="1" customWidth="1"/>
    <col min="1800" max="1803" width="9.08984375" style="1"/>
    <col min="1804" max="1805" width="9.90625" style="1" bestFit="1" customWidth="1"/>
    <col min="1806" max="2054" width="9.08984375" style="1"/>
    <col min="2055" max="2055" width="10.08984375" style="1" bestFit="1" customWidth="1"/>
    <col min="2056" max="2059" width="9.08984375" style="1"/>
    <col min="2060" max="2061" width="9.90625" style="1" bestFit="1" customWidth="1"/>
    <col min="2062" max="2310" width="9.08984375" style="1"/>
    <col min="2311" max="2311" width="10.08984375" style="1" bestFit="1" customWidth="1"/>
    <col min="2312" max="2315" width="9.08984375" style="1"/>
    <col min="2316" max="2317" width="9.90625" style="1" bestFit="1" customWidth="1"/>
    <col min="2318" max="2566" width="9.08984375" style="1"/>
    <col min="2567" max="2567" width="10.08984375" style="1" bestFit="1" customWidth="1"/>
    <col min="2568" max="2571" width="9.08984375" style="1"/>
    <col min="2572" max="2573" width="9.90625" style="1" bestFit="1" customWidth="1"/>
    <col min="2574" max="2822" width="9.08984375" style="1"/>
    <col min="2823" max="2823" width="10.08984375" style="1" bestFit="1" customWidth="1"/>
    <col min="2824" max="2827" width="9.08984375" style="1"/>
    <col min="2828" max="2829" width="9.90625" style="1" bestFit="1" customWidth="1"/>
    <col min="2830" max="3078" width="9.08984375" style="1"/>
    <col min="3079" max="3079" width="10.08984375" style="1" bestFit="1" customWidth="1"/>
    <col min="3080" max="3083" width="9.08984375" style="1"/>
    <col min="3084" max="3085" width="9.90625" style="1" bestFit="1" customWidth="1"/>
    <col min="3086" max="3334" width="9.08984375" style="1"/>
    <col min="3335" max="3335" width="10.08984375" style="1" bestFit="1" customWidth="1"/>
    <col min="3336" max="3339" width="9.08984375" style="1"/>
    <col min="3340" max="3341" width="9.90625" style="1" bestFit="1" customWidth="1"/>
    <col min="3342" max="3590" width="9.08984375" style="1"/>
    <col min="3591" max="3591" width="10.08984375" style="1" bestFit="1" customWidth="1"/>
    <col min="3592" max="3595" width="9.08984375" style="1"/>
    <col min="3596" max="3597" width="9.90625" style="1" bestFit="1" customWidth="1"/>
    <col min="3598" max="3846" width="9.08984375" style="1"/>
    <col min="3847" max="3847" width="10.08984375" style="1" bestFit="1" customWidth="1"/>
    <col min="3848" max="3851" width="9.08984375" style="1"/>
    <col min="3852" max="3853" width="9.90625" style="1" bestFit="1" customWidth="1"/>
    <col min="3854" max="4102" width="9.08984375" style="1"/>
    <col min="4103" max="4103" width="10.08984375" style="1" bestFit="1" customWidth="1"/>
    <col min="4104" max="4107" width="9.08984375" style="1"/>
    <col min="4108" max="4109" width="9.90625" style="1" bestFit="1" customWidth="1"/>
    <col min="4110" max="4358" width="9.08984375" style="1"/>
    <col min="4359" max="4359" width="10.08984375" style="1" bestFit="1" customWidth="1"/>
    <col min="4360" max="4363" width="9.08984375" style="1"/>
    <col min="4364" max="4365" width="9.90625" style="1" bestFit="1" customWidth="1"/>
    <col min="4366" max="4614" width="9.08984375" style="1"/>
    <col min="4615" max="4615" width="10.08984375" style="1" bestFit="1" customWidth="1"/>
    <col min="4616" max="4619" width="9.08984375" style="1"/>
    <col min="4620" max="4621" width="9.90625" style="1" bestFit="1" customWidth="1"/>
    <col min="4622" max="4870" width="9.08984375" style="1"/>
    <col min="4871" max="4871" width="10.08984375" style="1" bestFit="1" customWidth="1"/>
    <col min="4872" max="4875" width="9.08984375" style="1"/>
    <col min="4876" max="4877" width="9.90625" style="1" bestFit="1" customWidth="1"/>
    <col min="4878" max="5126" width="9.08984375" style="1"/>
    <col min="5127" max="5127" width="10.08984375" style="1" bestFit="1" customWidth="1"/>
    <col min="5128" max="5131" width="9.08984375" style="1"/>
    <col min="5132" max="5133" width="9.90625" style="1" bestFit="1" customWidth="1"/>
    <col min="5134" max="5382" width="9.08984375" style="1"/>
    <col min="5383" max="5383" width="10.08984375" style="1" bestFit="1" customWidth="1"/>
    <col min="5384" max="5387" width="9.08984375" style="1"/>
    <col min="5388" max="5389" width="9.90625" style="1" bestFit="1" customWidth="1"/>
    <col min="5390" max="5638" width="9.08984375" style="1"/>
    <col min="5639" max="5639" width="10.08984375" style="1" bestFit="1" customWidth="1"/>
    <col min="5640" max="5643" width="9.08984375" style="1"/>
    <col min="5644" max="5645" width="9.90625" style="1" bestFit="1" customWidth="1"/>
    <col min="5646" max="5894" width="9.08984375" style="1"/>
    <col min="5895" max="5895" width="10.08984375" style="1" bestFit="1" customWidth="1"/>
    <col min="5896" max="5899" width="9.08984375" style="1"/>
    <col min="5900" max="5901" width="9.90625" style="1" bestFit="1" customWidth="1"/>
    <col min="5902" max="6150" width="9.08984375" style="1"/>
    <col min="6151" max="6151" width="10.08984375" style="1" bestFit="1" customWidth="1"/>
    <col min="6152" max="6155" width="9.08984375" style="1"/>
    <col min="6156" max="6157" width="9.90625" style="1" bestFit="1" customWidth="1"/>
    <col min="6158" max="6406" width="9.08984375" style="1"/>
    <col min="6407" max="6407" width="10.08984375" style="1" bestFit="1" customWidth="1"/>
    <col min="6408" max="6411" width="9.08984375" style="1"/>
    <col min="6412" max="6413" width="9.90625" style="1" bestFit="1" customWidth="1"/>
    <col min="6414" max="6662" width="9.08984375" style="1"/>
    <col min="6663" max="6663" width="10.08984375" style="1" bestFit="1" customWidth="1"/>
    <col min="6664" max="6667" width="9.08984375" style="1"/>
    <col min="6668" max="6669" width="9.90625" style="1" bestFit="1" customWidth="1"/>
    <col min="6670" max="6918" width="9.08984375" style="1"/>
    <col min="6919" max="6919" width="10.08984375" style="1" bestFit="1" customWidth="1"/>
    <col min="6920" max="6923" width="9.08984375" style="1"/>
    <col min="6924" max="6925" width="9.90625" style="1" bestFit="1" customWidth="1"/>
    <col min="6926" max="7174" width="9.08984375" style="1"/>
    <col min="7175" max="7175" width="10.08984375" style="1" bestFit="1" customWidth="1"/>
    <col min="7176" max="7179" width="9.08984375" style="1"/>
    <col min="7180" max="7181" width="9.90625" style="1" bestFit="1" customWidth="1"/>
    <col min="7182" max="7430" width="9.08984375" style="1"/>
    <col min="7431" max="7431" width="10.08984375" style="1" bestFit="1" customWidth="1"/>
    <col min="7432" max="7435" width="9.08984375" style="1"/>
    <col min="7436" max="7437" width="9.90625" style="1" bestFit="1" customWidth="1"/>
    <col min="7438" max="7686" width="9.08984375" style="1"/>
    <col min="7687" max="7687" width="10.08984375" style="1" bestFit="1" customWidth="1"/>
    <col min="7688" max="7691" width="9.08984375" style="1"/>
    <col min="7692" max="7693" width="9.90625" style="1" bestFit="1" customWidth="1"/>
    <col min="7694" max="7942" width="9.08984375" style="1"/>
    <col min="7943" max="7943" width="10.08984375" style="1" bestFit="1" customWidth="1"/>
    <col min="7944" max="7947" width="9.08984375" style="1"/>
    <col min="7948" max="7949" width="9.90625" style="1" bestFit="1" customWidth="1"/>
    <col min="7950" max="8198" width="9.08984375" style="1"/>
    <col min="8199" max="8199" width="10.08984375" style="1" bestFit="1" customWidth="1"/>
    <col min="8200" max="8203" width="9.08984375" style="1"/>
    <col min="8204" max="8205" width="9.90625" style="1" bestFit="1" customWidth="1"/>
    <col min="8206" max="8454" width="9.08984375" style="1"/>
    <col min="8455" max="8455" width="10.08984375" style="1" bestFit="1" customWidth="1"/>
    <col min="8456" max="8459" width="9.08984375" style="1"/>
    <col min="8460" max="8461" width="9.90625" style="1" bestFit="1" customWidth="1"/>
    <col min="8462" max="8710" width="9.08984375" style="1"/>
    <col min="8711" max="8711" width="10.08984375" style="1" bestFit="1" customWidth="1"/>
    <col min="8712" max="8715" width="9.08984375" style="1"/>
    <col min="8716" max="8717" width="9.90625" style="1" bestFit="1" customWidth="1"/>
    <col min="8718" max="8966" width="9.08984375" style="1"/>
    <col min="8967" max="8967" width="10.08984375" style="1" bestFit="1" customWidth="1"/>
    <col min="8968" max="8971" width="9.08984375" style="1"/>
    <col min="8972" max="8973" width="9.90625" style="1" bestFit="1" customWidth="1"/>
    <col min="8974" max="9222" width="9.08984375" style="1"/>
    <col min="9223" max="9223" width="10.08984375" style="1" bestFit="1" customWidth="1"/>
    <col min="9224" max="9227" width="9.08984375" style="1"/>
    <col min="9228" max="9229" width="9.90625" style="1" bestFit="1" customWidth="1"/>
    <col min="9230" max="9478" width="9.08984375" style="1"/>
    <col min="9479" max="9479" width="10.08984375" style="1" bestFit="1" customWidth="1"/>
    <col min="9480" max="9483" width="9.08984375" style="1"/>
    <col min="9484" max="9485" width="9.90625" style="1" bestFit="1" customWidth="1"/>
    <col min="9486" max="9734" width="9.08984375" style="1"/>
    <col min="9735" max="9735" width="10.08984375" style="1" bestFit="1" customWidth="1"/>
    <col min="9736" max="9739" width="9.08984375" style="1"/>
    <col min="9740" max="9741" width="9.90625" style="1" bestFit="1" customWidth="1"/>
    <col min="9742" max="9990" width="9.08984375" style="1"/>
    <col min="9991" max="9991" width="10.08984375" style="1" bestFit="1" customWidth="1"/>
    <col min="9992" max="9995" width="9.08984375" style="1"/>
    <col min="9996" max="9997" width="9.90625" style="1" bestFit="1" customWidth="1"/>
    <col min="9998" max="10246" width="9.08984375" style="1"/>
    <col min="10247" max="10247" width="10.08984375" style="1" bestFit="1" customWidth="1"/>
    <col min="10248" max="10251" width="9.08984375" style="1"/>
    <col min="10252" max="10253" width="9.90625" style="1" bestFit="1" customWidth="1"/>
    <col min="10254" max="10502" width="9.08984375" style="1"/>
    <col min="10503" max="10503" width="10.08984375" style="1" bestFit="1" customWidth="1"/>
    <col min="10504" max="10507" width="9.08984375" style="1"/>
    <col min="10508" max="10509" width="9.90625" style="1" bestFit="1" customWidth="1"/>
    <col min="10510" max="10758" width="9.08984375" style="1"/>
    <col min="10759" max="10759" width="10.08984375" style="1" bestFit="1" customWidth="1"/>
    <col min="10760" max="10763" width="9.08984375" style="1"/>
    <col min="10764" max="10765" width="9.90625" style="1" bestFit="1" customWidth="1"/>
    <col min="10766" max="11014" width="9.08984375" style="1"/>
    <col min="11015" max="11015" width="10.08984375" style="1" bestFit="1" customWidth="1"/>
    <col min="11016" max="11019" width="9.08984375" style="1"/>
    <col min="11020" max="11021" width="9.90625" style="1" bestFit="1" customWidth="1"/>
    <col min="11022" max="11270" width="9.08984375" style="1"/>
    <col min="11271" max="11271" width="10.08984375" style="1" bestFit="1" customWidth="1"/>
    <col min="11272" max="11275" width="9.08984375" style="1"/>
    <col min="11276" max="11277" width="9.90625" style="1" bestFit="1" customWidth="1"/>
    <col min="11278" max="11526" width="9.08984375" style="1"/>
    <col min="11527" max="11527" width="10.08984375" style="1" bestFit="1" customWidth="1"/>
    <col min="11528" max="11531" width="9.08984375" style="1"/>
    <col min="11532" max="11533" width="9.90625" style="1" bestFit="1" customWidth="1"/>
    <col min="11534" max="11782" width="9.08984375" style="1"/>
    <col min="11783" max="11783" width="10.08984375" style="1" bestFit="1" customWidth="1"/>
    <col min="11784" max="11787" width="9.08984375" style="1"/>
    <col min="11788" max="11789" width="9.90625" style="1" bestFit="1" customWidth="1"/>
    <col min="11790" max="12038" width="9.08984375" style="1"/>
    <col min="12039" max="12039" width="10.08984375" style="1" bestFit="1" customWidth="1"/>
    <col min="12040" max="12043" width="9.08984375" style="1"/>
    <col min="12044" max="12045" width="9.90625" style="1" bestFit="1" customWidth="1"/>
    <col min="12046" max="12294" width="9.08984375" style="1"/>
    <col min="12295" max="12295" width="10.08984375" style="1" bestFit="1" customWidth="1"/>
    <col min="12296" max="12299" width="9.08984375" style="1"/>
    <col min="12300" max="12301" width="9.90625" style="1" bestFit="1" customWidth="1"/>
    <col min="12302" max="12550" width="9.08984375" style="1"/>
    <col min="12551" max="12551" width="10.08984375" style="1" bestFit="1" customWidth="1"/>
    <col min="12552" max="12555" width="9.08984375" style="1"/>
    <col min="12556" max="12557" width="9.90625" style="1" bestFit="1" customWidth="1"/>
    <col min="12558" max="12806" width="9.08984375" style="1"/>
    <col min="12807" max="12807" width="10.08984375" style="1" bestFit="1" customWidth="1"/>
    <col min="12808" max="12811" width="9.08984375" style="1"/>
    <col min="12812" max="12813" width="9.90625" style="1" bestFit="1" customWidth="1"/>
    <col min="12814" max="13062" width="9.08984375" style="1"/>
    <col min="13063" max="13063" width="10.08984375" style="1" bestFit="1" customWidth="1"/>
    <col min="13064" max="13067" width="9.08984375" style="1"/>
    <col min="13068" max="13069" width="9.90625" style="1" bestFit="1" customWidth="1"/>
    <col min="13070" max="13318" width="9.08984375" style="1"/>
    <col min="13319" max="13319" width="10.08984375" style="1" bestFit="1" customWidth="1"/>
    <col min="13320" max="13323" width="9.08984375" style="1"/>
    <col min="13324" max="13325" width="9.90625" style="1" bestFit="1" customWidth="1"/>
    <col min="13326" max="13574" width="9.08984375" style="1"/>
    <col min="13575" max="13575" width="10.08984375" style="1" bestFit="1" customWidth="1"/>
    <col min="13576" max="13579" width="9.08984375" style="1"/>
    <col min="13580" max="13581" width="9.90625" style="1" bestFit="1" customWidth="1"/>
    <col min="13582" max="13830" width="9.08984375" style="1"/>
    <col min="13831" max="13831" width="10.08984375" style="1" bestFit="1" customWidth="1"/>
    <col min="13832" max="13835" width="9.08984375" style="1"/>
    <col min="13836" max="13837" width="9.90625" style="1" bestFit="1" customWidth="1"/>
    <col min="13838" max="14086" width="9.08984375" style="1"/>
    <col min="14087" max="14087" width="10.08984375" style="1" bestFit="1" customWidth="1"/>
    <col min="14088" max="14091" width="9.08984375" style="1"/>
    <col min="14092" max="14093" width="9.90625" style="1" bestFit="1" customWidth="1"/>
    <col min="14094" max="14342" width="9.08984375" style="1"/>
    <col min="14343" max="14343" width="10.08984375" style="1" bestFit="1" customWidth="1"/>
    <col min="14344" max="14347" width="9.08984375" style="1"/>
    <col min="14348" max="14349" width="9.90625" style="1" bestFit="1" customWidth="1"/>
    <col min="14350" max="14598" width="9.08984375" style="1"/>
    <col min="14599" max="14599" width="10.08984375" style="1" bestFit="1" customWidth="1"/>
    <col min="14600" max="14603" width="9.08984375" style="1"/>
    <col min="14604" max="14605" width="9.90625" style="1" bestFit="1" customWidth="1"/>
    <col min="14606" max="14854" width="9.08984375" style="1"/>
    <col min="14855" max="14855" width="10.08984375" style="1" bestFit="1" customWidth="1"/>
    <col min="14856" max="14859" width="9.08984375" style="1"/>
    <col min="14860" max="14861" width="9.90625" style="1" bestFit="1" customWidth="1"/>
    <col min="14862" max="15110" width="9.08984375" style="1"/>
    <col min="15111" max="15111" width="10.08984375" style="1" bestFit="1" customWidth="1"/>
    <col min="15112" max="15115" width="9.08984375" style="1"/>
    <col min="15116" max="15117" width="9.90625" style="1" bestFit="1" customWidth="1"/>
    <col min="15118" max="15366" width="9.08984375" style="1"/>
    <col min="15367" max="15367" width="10.08984375" style="1" bestFit="1" customWidth="1"/>
    <col min="15368" max="15371" width="9.08984375" style="1"/>
    <col min="15372" max="15373" width="9.90625" style="1" bestFit="1" customWidth="1"/>
    <col min="15374" max="15622" width="9.08984375" style="1"/>
    <col min="15623" max="15623" width="10.08984375" style="1" bestFit="1" customWidth="1"/>
    <col min="15624" max="15627" width="9.08984375" style="1"/>
    <col min="15628" max="15629" width="9.90625" style="1" bestFit="1" customWidth="1"/>
    <col min="15630" max="15878" width="9.08984375" style="1"/>
    <col min="15879" max="15879" width="10.08984375" style="1" bestFit="1" customWidth="1"/>
    <col min="15880" max="15883" width="9.08984375" style="1"/>
    <col min="15884" max="15885" width="9.90625" style="1" bestFit="1" customWidth="1"/>
    <col min="15886" max="16134" width="9.08984375" style="1"/>
    <col min="16135" max="16135" width="10.08984375" style="1" bestFit="1" customWidth="1"/>
    <col min="16136" max="16139" width="9.08984375" style="1"/>
    <col min="16140" max="16141" width="9.90625" style="1" bestFit="1" customWidth="1"/>
    <col min="16142" max="16384" width="9.08984375" style="1"/>
  </cols>
  <sheetData>
    <row r="1" spans="1:26" x14ac:dyDescent="0.25">
      <c r="A1" s="326" t="s">
        <v>244</v>
      </c>
      <c r="B1" s="327"/>
      <c r="C1" s="327"/>
      <c r="D1" s="327"/>
      <c r="E1" s="327"/>
      <c r="F1" s="327"/>
      <c r="G1" s="327"/>
      <c r="H1" s="327"/>
      <c r="I1" s="327"/>
      <c r="J1" s="327"/>
      <c r="K1" s="14"/>
    </row>
    <row r="2" spans="1:26" ht="15.5" x14ac:dyDescent="0.25">
      <c r="A2" s="2"/>
      <c r="B2" s="3"/>
      <c r="C2" s="328" t="s">
        <v>245</v>
      </c>
      <c r="D2" s="328"/>
      <c r="E2" s="5">
        <v>46023</v>
      </c>
      <c r="F2" s="4" t="s">
        <v>0</v>
      </c>
      <c r="G2" s="5">
        <v>46112</v>
      </c>
      <c r="H2" s="15"/>
      <c r="I2" s="15"/>
      <c r="J2" s="15"/>
      <c r="K2" s="14"/>
      <c r="Y2" s="16" t="s">
        <v>440</v>
      </c>
    </row>
    <row r="3" spans="1:26" ht="13.5" customHeight="1" x14ac:dyDescent="0.25">
      <c r="A3" s="331" t="s">
        <v>246</v>
      </c>
      <c r="B3" s="332"/>
      <c r="C3" s="332"/>
      <c r="D3" s="332"/>
      <c r="E3" s="332"/>
      <c r="F3" s="332"/>
      <c r="G3" s="331" t="s">
        <v>3</v>
      </c>
      <c r="H3" s="334" t="s">
        <v>247</v>
      </c>
      <c r="I3" s="334"/>
      <c r="J3" s="334"/>
      <c r="K3" s="334"/>
      <c r="L3" s="334"/>
      <c r="M3" s="334"/>
      <c r="N3" s="334"/>
      <c r="O3" s="334"/>
      <c r="P3" s="334"/>
      <c r="Q3" s="334"/>
      <c r="R3" s="334"/>
      <c r="S3" s="334"/>
      <c r="T3" s="334"/>
      <c r="U3" s="334"/>
      <c r="V3" s="334"/>
      <c r="W3" s="334"/>
      <c r="X3" s="334"/>
      <c r="Y3" s="334" t="s">
        <v>248</v>
      </c>
      <c r="Z3" s="334" t="s">
        <v>249</v>
      </c>
    </row>
    <row r="4" spans="1:26" ht="73.5" x14ac:dyDescent="0.25">
      <c r="A4" s="332"/>
      <c r="B4" s="332"/>
      <c r="C4" s="332"/>
      <c r="D4" s="332"/>
      <c r="E4" s="332"/>
      <c r="F4" s="332"/>
      <c r="G4" s="333"/>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428</v>
      </c>
      <c r="V4" s="113" t="s">
        <v>260</v>
      </c>
      <c r="W4" s="113" t="s">
        <v>261</v>
      </c>
      <c r="X4" s="113" t="s">
        <v>262</v>
      </c>
      <c r="Y4" s="335"/>
      <c r="Z4" s="335"/>
    </row>
    <row r="5" spans="1:26" ht="21" x14ac:dyDescent="0.25">
      <c r="A5" s="336">
        <v>1</v>
      </c>
      <c r="B5" s="336"/>
      <c r="C5" s="336"/>
      <c r="D5" s="336"/>
      <c r="E5" s="336"/>
      <c r="F5" s="336"/>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429</v>
      </c>
      <c r="Y5" s="113">
        <v>20</v>
      </c>
      <c r="Z5" s="116" t="s">
        <v>430</v>
      </c>
    </row>
    <row r="6" spans="1:26" x14ac:dyDescent="0.25">
      <c r="A6" s="337" t="s">
        <v>263</v>
      </c>
      <c r="B6" s="337"/>
      <c r="C6" s="337"/>
      <c r="D6" s="337"/>
      <c r="E6" s="337"/>
      <c r="F6" s="337"/>
      <c r="G6" s="337"/>
      <c r="H6" s="337"/>
      <c r="I6" s="337"/>
      <c r="J6" s="337"/>
      <c r="K6" s="337"/>
      <c r="L6" s="337"/>
      <c r="M6" s="337"/>
      <c r="N6" s="338"/>
      <c r="O6" s="338"/>
      <c r="P6" s="338"/>
      <c r="Q6" s="338"/>
      <c r="R6" s="338"/>
      <c r="S6" s="338"/>
      <c r="T6" s="338"/>
      <c r="U6" s="338"/>
      <c r="V6" s="338"/>
      <c r="W6" s="338"/>
      <c r="X6" s="338"/>
      <c r="Y6" s="338"/>
      <c r="Z6" s="339"/>
    </row>
    <row r="7" spans="1:26" x14ac:dyDescent="0.25">
      <c r="A7" s="340" t="s">
        <v>296</v>
      </c>
      <c r="B7" s="340"/>
      <c r="C7" s="340"/>
      <c r="D7" s="340"/>
      <c r="E7" s="340"/>
      <c r="F7" s="340"/>
      <c r="G7" s="117">
        <v>1</v>
      </c>
      <c r="H7" s="120">
        <v>57949696.340000004</v>
      </c>
      <c r="I7" s="120">
        <v>148.6</v>
      </c>
      <c r="J7" s="120">
        <v>0</v>
      </c>
      <c r="K7" s="120">
        <v>0</v>
      </c>
      <c r="L7" s="120">
        <v>0</v>
      </c>
      <c r="M7" s="120">
        <v>0</v>
      </c>
      <c r="N7" s="120">
        <v>0</v>
      </c>
      <c r="O7" s="120">
        <v>0</v>
      </c>
      <c r="P7" s="120">
        <v>0</v>
      </c>
      <c r="Q7" s="120">
        <v>0</v>
      </c>
      <c r="R7" s="120">
        <v>0</v>
      </c>
      <c r="S7" s="120">
        <v>0</v>
      </c>
      <c r="T7" s="120">
        <v>0</v>
      </c>
      <c r="U7" s="120">
        <v>0</v>
      </c>
      <c r="V7" s="120">
        <v>-4104407.77</v>
      </c>
      <c r="W7" s="120">
        <v>-2317123.9</v>
      </c>
      <c r="X7" s="122">
        <f>H7+I7+J7+K7-L7+M7+N7+O7+P7+Q7+R7+V7+W7+S7+T7+U7</f>
        <v>51528313.270000003</v>
      </c>
      <c r="Y7" s="120">
        <v>0</v>
      </c>
      <c r="Z7" s="122">
        <f>X7+Y7</f>
        <v>51528313.270000003</v>
      </c>
    </row>
    <row r="8" spans="1:26" x14ac:dyDescent="0.25">
      <c r="A8" s="329" t="s">
        <v>264</v>
      </c>
      <c r="B8" s="329"/>
      <c r="C8" s="329"/>
      <c r="D8" s="329"/>
      <c r="E8" s="329"/>
      <c r="F8" s="329"/>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329" t="s">
        <v>265</v>
      </c>
      <c r="B9" s="329"/>
      <c r="C9" s="329"/>
      <c r="D9" s="329"/>
      <c r="E9" s="329"/>
      <c r="F9" s="329"/>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330" t="s">
        <v>297</v>
      </c>
      <c r="B10" s="330"/>
      <c r="C10" s="330"/>
      <c r="D10" s="330"/>
      <c r="E10" s="330"/>
      <c r="F10" s="330"/>
      <c r="G10" s="118">
        <v>4</v>
      </c>
      <c r="H10" s="122">
        <f>H7+H8+H9</f>
        <v>57949696.340000004</v>
      </c>
      <c r="I10" s="122">
        <f t="shared" ref="I10:Z10" si="2">I7+I8+I9</f>
        <v>148.6</v>
      </c>
      <c r="J10" s="122">
        <f t="shared" si="2"/>
        <v>0</v>
      </c>
      <c r="K10" s="122">
        <f>K7+K8+K9</f>
        <v>0</v>
      </c>
      <c r="L10" s="122">
        <f t="shared" si="2"/>
        <v>0</v>
      </c>
      <c r="M10" s="122">
        <f t="shared" si="2"/>
        <v>0</v>
      </c>
      <c r="N10" s="122">
        <f t="shared" si="2"/>
        <v>0</v>
      </c>
      <c r="O10" s="122">
        <f t="shared" si="2"/>
        <v>0</v>
      </c>
      <c r="P10" s="122">
        <f t="shared" si="2"/>
        <v>0</v>
      </c>
      <c r="Q10" s="122">
        <f t="shared" si="2"/>
        <v>0</v>
      </c>
      <c r="R10" s="122">
        <f t="shared" si="2"/>
        <v>0</v>
      </c>
      <c r="S10" s="122">
        <f t="shared" si="2"/>
        <v>0</v>
      </c>
      <c r="T10" s="122">
        <f>T7+T8+T9</f>
        <v>0</v>
      </c>
      <c r="U10" s="122">
        <f>U7+U8+U9</f>
        <v>0</v>
      </c>
      <c r="V10" s="122">
        <f>V7+V8+V9</f>
        <v>-4104407.77</v>
      </c>
      <c r="W10" s="122">
        <f>W7+W8+W9</f>
        <v>-2317123.9</v>
      </c>
      <c r="X10" s="122">
        <f>X7+X8+X9</f>
        <v>51528313.270000003</v>
      </c>
      <c r="Y10" s="122">
        <f t="shared" si="2"/>
        <v>0</v>
      </c>
      <c r="Z10" s="122">
        <f t="shared" si="2"/>
        <v>51528313.270000003</v>
      </c>
    </row>
    <row r="11" spans="1:26" x14ac:dyDescent="0.25">
      <c r="A11" s="329" t="s">
        <v>266</v>
      </c>
      <c r="B11" s="329"/>
      <c r="C11" s="329"/>
      <c r="D11" s="329"/>
      <c r="E11" s="329"/>
      <c r="F11" s="329"/>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-314487.46999999997</v>
      </c>
      <c r="X11" s="122">
        <f>H11+I11+J11+K11-L11+M11+N11+O11+P11+Q11+R11+V11+W11+S11+T11+U11</f>
        <v>-314487.46999999997</v>
      </c>
      <c r="Y11" s="120">
        <v>0</v>
      </c>
      <c r="Z11" s="122">
        <f t="shared" ref="Z11:Z29" si="3">X11+Y11</f>
        <v>-314487.46999999997</v>
      </c>
    </row>
    <row r="12" spans="1:26" x14ac:dyDescent="0.25">
      <c r="A12" s="329" t="s">
        <v>267</v>
      </c>
      <c r="B12" s="329"/>
      <c r="C12" s="329"/>
      <c r="D12" s="329"/>
      <c r="E12" s="329"/>
      <c r="F12" s="329"/>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329" t="s">
        <v>268</v>
      </c>
      <c r="B13" s="329"/>
      <c r="C13" s="329"/>
      <c r="D13" s="329"/>
      <c r="E13" s="329"/>
      <c r="F13" s="329"/>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329" t="s">
        <v>401</v>
      </c>
      <c r="B14" s="329"/>
      <c r="C14" s="329"/>
      <c r="D14" s="329"/>
      <c r="E14" s="329"/>
      <c r="F14" s="329"/>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329" t="s">
        <v>269</v>
      </c>
      <c r="B15" s="329"/>
      <c r="C15" s="329"/>
      <c r="D15" s="329"/>
      <c r="E15" s="329"/>
      <c r="F15" s="329"/>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329" t="s">
        <v>270</v>
      </c>
      <c r="B16" s="329"/>
      <c r="C16" s="329"/>
      <c r="D16" s="329"/>
      <c r="E16" s="329"/>
      <c r="F16" s="329"/>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329" t="s">
        <v>271</v>
      </c>
      <c r="B17" s="329"/>
      <c r="C17" s="329"/>
      <c r="D17" s="329"/>
      <c r="E17" s="329"/>
      <c r="F17" s="329"/>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329" t="s">
        <v>272</v>
      </c>
      <c r="B18" s="329"/>
      <c r="C18" s="329"/>
      <c r="D18" s="329"/>
      <c r="E18" s="329"/>
      <c r="F18" s="329"/>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329" t="s">
        <v>273</v>
      </c>
      <c r="B19" s="329"/>
      <c r="C19" s="329"/>
      <c r="D19" s="329"/>
      <c r="E19" s="329"/>
      <c r="F19" s="329"/>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329" t="s">
        <v>274</v>
      </c>
      <c r="B20" s="329"/>
      <c r="C20" s="329"/>
      <c r="D20" s="329"/>
      <c r="E20" s="329"/>
      <c r="F20" s="329"/>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329" t="s">
        <v>402</v>
      </c>
      <c r="B21" s="329"/>
      <c r="C21" s="329"/>
      <c r="D21" s="329"/>
      <c r="E21" s="329"/>
      <c r="F21" s="329"/>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329" t="s">
        <v>403</v>
      </c>
      <c r="B22" s="329"/>
      <c r="C22" s="329"/>
      <c r="D22" s="329"/>
      <c r="E22" s="329"/>
      <c r="F22" s="329"/>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329" t="s">
        <v>404</v>
      </c>
      <c r="B23" s="329"/>
      <c r="C23" s="329"/>
      <c r="D23" s="329"/>
      <c r="E23" s="329"/>
      <c r="F23" s="329"/>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329" t="s">
        <v>275</v>
      </c>
      <c r="B24" s="329"/>
      <c r="C24" s="329"/>
      <c r="D24" s="329"/>
      <c r="E24" s="329"/>
      <c r="F24" s="329"/>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5">
      <c r="A25" s="329" t="s">
        <v>405</v>
      </c>
      <c r="B25" s="329"/>
      <c r="C25" s="329"/>
      <c r="D25" s="329"/>
      <c r="E25" s="329"/>
      <c r="F25" s="329"/>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329" t="s">
        <v>413</v>
      </c>
      <c r="B26" s="329"/>
      <c r="C26" s="329"/>
      <c r="D26" s="329"/>
      <c r="E26" s="329"/>
      <c r="F26" s="329"/>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5">
      <c r="A27" s="329" t="s">
        <v>406</v>
      </c>
      <c r="B27" s="329"/>
      <c r="C27" s="329"/>
      <c r="D27" s="329"/>
      <c r="E27" s="329"/>
      <c r="F27" s="329"/>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5">
      <c r="A28" s="329" t="s">
        <v>407</v>
      </c>
      <c r="B28" s="329"/>
      <c r="C28" s="329"/>
      <c r="D28" s="329"/>
      <c r="E28" s="329"/>
      <c r="F28" s="329"/>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-2317123.9</v>
      </c>
      <c r="W28" s="120">
        <v>2317123.9</v>
      </c>
      <c r="X28" s="122">
        <f t="shared" si="4"/>
        <v>0</v>
      </c>
      <c r="Y28" s="120">
        <v>0</v>
      </c>
      <c r="Z28" s="122">
        <f t="shared" si="3"/>
        <v>0</v>
      </c>
    </row>
    <row r="29" spans="1:26" ht="12.75" customHeight="1" x14ac:dyDescent="0.25">
      <c r="A29" s="329" t="s">
        <v>408</v>
      </c>
      <c r="B29" s="329"/>
      <c r="C29" s="329"/>
      <c r="D29" s="329"/>
      <c r="E29" s="329"/>
      <c r="F29" s="329"/>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330" t="s">
        <v>409</v>
      </c>
      <c r="B30" s="330"/>
      <c r="C30" s="330"/>
      <c r="D30" s="330"/>
      <c r="E30" s="330"/>
      <c r="F30" s="330"/>
      <c r="G30" s="118">
        <v>24</v>
      </c>
      <c r="H30" s="122">
        <f>SUM(H10:H29)</f>
        <v>57949696.340000004</v>
      </c>
      <c r="I30" s="122">
        <f t="shared" ref="I30:Z30" si="5">SUM(I10:I29)</f>
        <v>148.6</v>
      </c>
      <c r="J30" s="122">
        <f t="shared" si="5"/>
        <v>0</v>
      </c>
      <c r="K30" s="122">
        <f t="shared" si="5"/>
        <v>0</v>
      </c>
      <c r="L30" s="122">
        <f t="shared" si="5"/>
        <v>0</v>
      </c>
      <c r="M30" s="122">
        <f t="shared" si="5"/>
        <v>0</v>
      </c>
      <c r="N30" s="122">
        <f t="shared" si="5"/>
        <v>0</v>
      </c>
      <c r="O30" s="122">
        <f t="shared" si="5"/>
        <v>0</v>
      </c>
      <c r="P30" s="122">
        <f t="shared" si="5"/>
        <v>0</v>
      </c>
      <c r="Q30" s="122">
        <f t="shared" si="5"/>
        <v>0</v>
      </c>
      <c r="R30" s="122">
        <f t="shared" si="5"/>
        <v>0</v>
      </c>
      <c r="S30" s="122">
        <f t="shared" si="5"/>
        <v>0</v>
      </c>
      <c r="T30" s="122">
        <f t="shared" si="5"/>
        <v>0</v>
      </c>
      <c r="U30" s="122">
        <f t="shared" si="5"/>
        <v>0</v>
      </c>
      <c r="V30" s="122">
        <f t="shared" si="5"/>
        <v>-6421531.6699999999</v>
      </c>
      <c r="W30" s="122">
        <f t="shared" si="5"/>
        <v>-314487.46999999997</v>
      </c>
      <c r="X30" s="122">
        <f>SUM(X10:X29)</f>
        <v>51213825.799999997</v>
      </c>
      <c r="Y30" s="122">
        <f t="shared" si="5"/>
        <v>0</v>
      </c>
      <c r="Z30" s="122">
        <f t="shared" si="5"/>
        <v>51213825.799999997</v>
      </c>
    </row>
    <row r="31" spans="1:26" x14ac:dyDescent="0.25">
      <c r="A31" s="337" t="s">
        <v>276</v>
      </c>
      <c r="B31" s="339"/>
      <c r="C31" s="339"/>
      <c r="D31" s="339"/>
      <c r="E31" s="339"/>
      <c r="F31" s="339"/>
      <c r="G31" s="339"/>
      <c r="H31" s="339"/>
      <c r="I31" s="339"/>
      <c r="J31" s="339"/>
      <c r="K31" s="339"/>
      <c r="L31" s="339"/>
      <c r="M31" s="339"/>
      <c r="N31" s="339"/>
      <c r="O31" s="339"/>
      <c r="P31" s="339"/>
      <c r="Q31" s="339"/>
      <c r="R31" s="339"/>
      <c r="S31" s="339"/>
      <c r="T31" s="339"/>
      <c r="U31" s="339"/>
      <c r="V31" s="339"/>
      <c r="W31" s="339"/>
      <c r="X31" s="339"/>
      <c r="Y31" s="339"/>
      <c r="Z31" s="339"/>
    </row>
    <row r="32" spans="1:26" ht="36.75" customHeight="1" x14ac:dyDescent="0.25">
      <c r="A32" s="341" t="s">
        <v>277</v>
      </c>
      <c r="B32" s="341"/>
      <c r="C32" s="341"/>
      <c r="D32" s="341"/>
      <c r="E32" s="341"/>
      <c r="F32" s="341"/>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341" t="s">
        <v>410</v>
      </c>
      <c r="B33" s="341"/>
      <c r="C33" s="341"/>
      <c r="D33" s="341"/>
      <c r="E33" s="341"/>
      <c r="F33" s="341"/>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-314487.46999999997</v>
      </c>
      <c r="X33" s="122">
        <f>X11+X32</f>
        <v>-314487.46999999997</v>
      </c>
      <c r="Y33" s="122">
        <f t="shared" si="9"/>
        <v>0</v>
      </c>
      <c r="Z33" s="122">
        <f t="shared" si="9"/>
        <v>-314487.46999999997</v>
      </c>
    </row>
    <row r="34" spans="1:26" ht="30.75" customHeight="1" x14ac:dyDescent="0.25">
      <c r="A34" s="341" t="s">
        <v>411</v>
      </c>
      <c r="B34" s="341"/>
      <c r="C34" s="341"/>
      <c r="D34" s="341"/>
      <c r="E34" s="341"/>
      <c r="F34" s="341"/>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-2317123.9</v>
      </c>
      <c r="W34" s="122">
        <f t="shared" si="12"/>
        <v>2317123.9</v>
      </c>
      <c r="X34" s="122">
        <f>SUM(X21:X29)</f>
        <v>0</v>
      </c>
      <c r="Y34" s="122">
        <f t="shared" si="12"/>
        <v>0</v>
      </c>
      <c r="Z34" s="122">
        <f t="shared" si="12"/>
        <v>0</v>
      </c>
    </row>
    <row r="35" spans="1:26" x14ac:dyDescent="0.25">
      <c r="A35" s="337" t="s">
        <v>278</v>
      </c>
      <c r="B35" s="333"/>
      <c r="C35" s="333"/>
      <c r="D35" s="333"/>
      <c r="E35" s="333"/>
      <c r="F35" s="333"/>
      <c r="G35" s="333"/>
      <c r="H35" s="333"/>
      <c r="I35" s="333"/>
      <c r="J35" s="333"/>
      <c r="K35" s="333"/>
      <c r="L35" s="333"/>
      <c r="M35" s="333"/>
      <c r="N35" s="333"/>
      <c r="O35" s="333"/>
      <c r="P35" s="333"/>
      <c r="Q35" s="333"/>
      <c r="R35" s="333"/>
      <c r="S35" s="333"/>
      <c r="T35" s="333"/>
      <c r="U35" s="333"/>
      <c r="V35" s="333"/>
      <c r="W35" s="333"/>
      <c r="X35" s="333"/>
      <c r="Y35" s="333"/>
      <c r="Z35" s="333"/>
    </row>
    <row r="36" spans="1:26" ht="12.75" customHeight="1" x14ac:dyDescent="0.25">
      <c r="A36" s="340" t="s">
        <v>298</v>
      </c>
      <c r="B36" s="340"/>
      <c r="C36" s="340"/>
      <c r="D36" s="340"/>
      <c r="E36" s="340"/>
      <c r="F36" s="340"/>
      <c r="G36" s="117">
        <v>28</v>
      </c>
      <c r="H36" s="120">
        <v>57949696.340000004</v>
      </c>
      <c r="I36" s="120">
        <v>148.6</v>
      </c>
      <c r="J36" s="120">
        <v>0</v>
      </c>
      <c r="K36" s="120">
        <v>0</v>
      </c>
      <c r="L36" s="120">
        <v>0</v>
      </c>
      <c r="M36" s="120">
        <v>0</v>
      </c>
      <c r="N36" s="120">
        <v>0</v>
      </c>
      <c r="O36" s="120">
        <v>0</v>
      </c>
      <c r="P36" s="120">
        <v>0</v>
      </c>
      <c r="Q36" s="120">
        <v>0</v>
      </c>
      <c r="R36" s="120">
        <v>0</v>
      </c>
      <c r="S36" s="120">
        <v>0</v>
      </c>
      <c r="T36" s="120">
        <v>0</v>
      </c>
      <c r="U36" s="120">
        <v>0</v>
      </c>
      <c r="V36" s="120">
        <v>-6421531.6699999999</v>
      </c>
      <c r="W36" s="120">
        <v>-314487.46999999997</v>
      </c>
      <c r="X36" s="121">
        <f>H36+I36+J36+K36-L36+M36+N36+O36+P36+Q36+R36+V36+W36+S36+T36+U36</f>
        <v>51213825.799999997</v>
      </c>
      <c r="Y36" s="120">
        <v>0</v>
      </c>
      <c r="Z36" s="121">
        <f t="shared" ref="Z36:Z38" si="15">X36+Y36</f>
        <v>51213825.799999997</v>
      </c>
    </row>
    <row r="37" spans="1:26" ht="12.75" customHeight="1" x14ac:dyDescent="0.25">
      <c r="A37" s="329" t="s">
        <v>264</v>
      </c>
      <c r="B37" s="329"/>
      <c r="C37" s="329"/>
      <c r="D37" s="329"/>
      <c r="E37" s="329"/>
      <c r="F37" s="329"/>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329" t="s">
        <v>265</v>
      </c>
      <c r="B38" s="329"/>
      <c r="C38" s="329"/>
      <c r="D38" s="329"/>
      <c r="E38" s="329"/>
      <c r="F38" s="329"/>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330" t="s">
        <v>412</v>
      </c>
      <c r="B39" s="330"/>
      <c r="C39" s="330"/>
      <c r="D39" s="330"/>
      <c r="E39" s="330"/>
      <c r="F39" s="330"/>
      <c r="G39" s="118">
        <v>31</v>
      </c>
      <c r="H39" s="122">
        <f>H36+H37+H38</f>
        <v>57949696.340000004</v>
      </c>
      <c r="I39" s="122">
        <f t="shared" ref="I39:Z39" si="17">I36+I37+I38</f>
        <v>148.6</v>
      </c>
      <c r="J39" s="122">
        <f t="shared" si="17"/>
        <v>0</v>
      </c>
      <c r="K39" s="122">
        <f t="shared" si="17"/>
        <v>0</v>
      </c>
      <c r="L39" s="122">
        <f t="shared" si="17"/>
        <v>0</v>
      </c>
      <c r="M39" s="122">
        <f t="shared" si="17"/>
        <v>0</v>
      </c>
      <c r="N39" s="122">
        <f t="shared" si="17"/>
        <v>0</v>
      </c>
      <c r="O39" s="122">
        <f t="shared" si="17"/>
        <v>0</v>
      </c>
      <c r="P39" s="122">
        <f t="shared" si="17"/>
        <v>0</v>
      </c>
      <c r="Q39" s="122">
        <f t="shared" si="17"/>
        <v>0</v>
      </c>
      <c r="R39" s="122">
        <f t="shared" si="17"/>
        <v>0</v>
      </c>
      <c r="S39" s="122">
        <f t="shared" si="17"/>
        <v>0</v>
      </c>
      <c r="T39" s="122">
        <f t="shared" si="17"/>
        <v>0</v>
      </c>
      <c r="U39" s="122">
        <f t="shared" si="17"/>
        <v>0</v>
      </c>
      <c r="V39" s="122">
        <f t="shared" si="17"/>
        <v>-6421531.6699999999</v>
      </c>
      <c r="W39" s="122">
        <f t="shared" si="17"/>
        <v>-314487.46999999997</v>
      </c>
      <c r="X39" s="122">
        <f>X36+X37+X38</f>
        <v>51213825.799999997</v>
      </c>
      <c r="Y39" s="122">
        <f t="shared" si="17"/>
        <v>0</v>
      </c>
      <c r="Z39" s="122">
        <f t="shared" si="17"/>
        <v>51213825.799999997</v>
      </c>
    </row>
    <row r="40" spans="1:26" ht="12.75" customHeight="1" x14ac:dyDescent="0.25">
      <c r="A40" s="329" t="s">
        <v>266</v>
      </c>
      <c r="B40" s="329"/>
      <c r="C40" s="329"/>
      <c r="D40" s="329"/>
      <c r="E40" s="329"/>
      <c r="F40" s="329"/>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-1872518.38</v>
      </c>
      <c r="X40" s="121">
        <f>H40+I40+J40+K40-L40+M40+N40+O40+P40+Q40+R40+V40+W40+S40+T40+U40</f>
        <v>-1872518.38</v>
      </c>
      <c r="Y40" s="120">
        <v>0</v>
      </c>
      <c r="Z40" s="121">
        <f t="shared" ref="Z40:Z58" si="18">X40+Y40</f>
        <v>-1872518.38</v>
      </c>
    </row>
    <row r="41" spans="1:26" ht="12.75" customHeight="1" x14ac:dyDescent="0.25">
      <c r="A41" s="329" t="s">
        <v>267</v>
      </c>
      <c r="B41" s="329"/>
      <c r="C41" s="329"/>
      <c r="D41" s="329"/>
      <c r="E41" s="329"/>
      <c r="F41" s="329"/>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329" t="s">
        <v>279</v>
      </c>
      <c r="B42" s="329"/>
      <c r="C42" s="329"/>
      <c r="D42" s="329"/>
      <c r="E42" s="329"/>
      <c r="F42" s="329"/>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329" t="s">
        <v>401</v>
      </c>
      <c r="B43" s="329"/>
      <c r="C43" s="329"/>
      <c r="D43" s="329"/>
      <c r="E43" s="329"/>
      <c r="F43" s="329"/>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329" t="s">
        <v>269</v>
      </c>
      <c r="B44" s="329"/>
      <c r="C44" s="329"/>
      <c r="D44" s="329"/>
      <c r="E44" s="329"/>
      <c r="F44" s="329"/>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329" t="s">
        <v>270</v>
      </c>
      <c r="B45" s="329"/>
      <c r="C45" s="329"/>
      <c r="D45" s="329"/>
      <c r="E45" s="329"/>
      <c r="F45" s="329"/>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329" t="s">
        <v>280</v>
      </c>
      <c r="B46" s="329"/>
      <c r="C46" s="329"/>
      <c r="D46" s="329"/>
      <c r="E46" s="329"/>
      <c r="F46" s="329"/>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329" t="s">
        <v>272</v>
      </c>
      <c r="B47" s="329"/>
      <c r="C47" s="329"/>
      <c r="D47" s="329"/>
      <c r="E47" s="329"/>
      <c r="F47" s="329"/>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329" t="s">
        <v>273</v>
      </c>
      <c r="B48" s="329"/>
      <c r="C48" s="329"/>
      <c r="D48" s="329"/>
      <c r="E48" s="329"/>
      <c r="F48" s="329"/>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-2315843.5699999998</v>
      </c>
      <c r="W48" s="120">
        <v>0</v>
      </c>
      <c r="X48" s="121">
        <f t="shared" si="19"/>
        <v>-2315843.5699999998</v>
      </c>
      <c r="Y48" s="120">
        <v>0</v>
      </c>
      <c r="Z48" s="121">
        <f t="shared" si="18"/>
        <v>-2315843.5699999998</v>
      </c>
    </row>
    <row r="49" spans="1:26" ht="12.75" customHeight="1" x14ac:dyDescent="0.25">
      <c r="A49" s="329" t="s">
        <v>274</v>
      </c>
      <c r="B49" s="329"/>
      <c r="C49" s="329"/>
      <c r="D49" s="329"/>
      <c r="E49" s="329"/>
      <c r="F49" s="329"/>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329" t="s">
        <v>402</v>
      </c>
      <c r="B50" s="329"/>
      <c r="C50" s="329"/>
      <c r="D50" s="329"/>
      <c r="E50" s="329"/>
      <c r="F50" s="329"/>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329" t="s">
        <v>403</v>
      </c>
      <c r="B51" s="329"/>
      <c r="C51" s="329"/>
      <c r="D51" s="329"/>
      <c r="E51" s="329"/>
      <c r="F51" s="329"/>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329" t="s">
        <v>404</v>
      </c>
      <c r="B52" s="329"/>
      <c r="C52" s="329"/>
      <c r="D52" s="329"/>
      <c r="E52" s="329"/>
      <c r="F52" s="329"/>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329" t="s">
        <v>275</v>
      </c>
      <c r="B53" s="329"/>
      <c r="C53" s="329"/>
      <c r="D53" s="329"/>
      <c r="E53" s="329"/>
      <c r="F53" s="329"/>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5">
      <c r="A54" s="329" t="s">
        <v>405</v>
      </c>
      <c r="B54" s="329"/>
      <c r="C54" s="329"/>
      <c r="D54" s="329"/>
      <c r="E54" s="329"/>
      <c r="F54" s="329"/>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329" t="s">
        <v>413</v>
      </c>
      <c r="B55" s="329"/>
      <c r="C55" s="329"/>
      <c r="D55" s="329"/>
      <c r="E55" s="329"/>
      <c r="F55" s="329"/>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329" t="s">
        <v>406</v>
      </c>
      <c r="B56" s="329"/>
      <c r="C56" s="329"/>
      <c r="D56" s="329"/>
      <c r="E56" s="329"/>
      <c r="F56" s="329"/>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329" t="s">
        <v>414</v>
      </c>
      <c r="B57" s="329"/>
      <c r="C57" s="329"/>
      <c r="D57" s="329"/>
      <c r="E57" s="329"/>
      <c r="F57" s="329"/>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-314487.46999999997</v>
      </c>
      <c r="W57" s="120">
        <v>314487.46999999997</v>
      </c>
      <c r="X57" s="121">
        <f t="shared" si="19"/>
        <v>0</v>
      </c>
      <c r="Y57" s="120">
        <v>0</v>
      </c>
      <c r="Z57" s="121">
        <f t="shared" si="18"/>
        <v>0</v>
      </c>
    </row>
    <row r="58" spans="1:26" ht="12.75" customHeight="1" x14ac:dyDescent="0.25">
      <c r="A58" s="329" t="s">
        <v>408</v>
      </c>
      <c r="B58" s="329"/>
      <c r="C58" s="329"/>
      <c r="D58" s="329"/>
      <c r="E58" s="329"/>
      <c r="F58" s="329"/>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330" t="s">
        <v>415</v>
      </c>
      <c r="B59" s="330"/>
      <c r="C59" s="330"/>
      <c r="D59" s="330"/>
      <c r="E59" s="330"/>
      <c r="F59" s="330"/>
      <c r="G59" s="118">
        <v>51</v>
      </c>
      <c r="H59" s="122">
        <f>SUM(H39:H58)</f>
        <v>57949696.340000004</v>
      </c>
      <c r="I59" s="122">
        <f t="shared" ref="I59:Z59" si="20">SUM(I39:I58)</f>
        <v>148.6</v>
      </c>
      <c r="J59" s="122">
        <f t="shared" si="20"/>
        <v>0</v>
      </c>
      <c r="K59" s="122">
        <f t="shared" si="20"/>
        <v>0</v>
      </c>
      <c r="L59" s="122">
        <f t="shared" si="20"/>
        <v>0</v>
      </c>
      <c r="M59" s="122">
        <f t="shared" si="20"/>
        <v>0</v>
      </c>
      <c r="N59" s="122">
        <f t="shared" si="20"/>
        <v>0</v>
      </c>
      <c r="O59" s="122">
        <f t="shared" si="20"/>
        <v>0</v>
      </c>
      <c r="P59" s="122">
        <f t="shared" si="20"/>
        <v>0</v>
      </c>
      <c r="Q59" s="122">
        <f t="shared" si="20"/>
        <v>0</v>
      </c>
      <c r="R59" s="122">
        <f t="shared" si="20"/>
        <v>0</v>
      </c>
      <c r="S59" s="122">
        <f t="shared" si="20"/>
        <v>0</v>
      </c>
      <c r="T59" s="122">
        <f t="shared" si="20"/>
        <v>0</v>
      </c>
      <c r="U59" s="122">
        <f t="shared" si="20"/>
        <v>0</v>
      </c>
      <c r="V59" s="122">
        <f t="shared" si="20"/>
        <v>-9051862.7100000009</v>
      </c>
      <c r="W59" s="122">
        <f t="shared" si="20"/>
        <v>-1872518.38</v>
      </c>
      <c r="X59" s="122">
        <f>SUM(X39:X58)</f>
        <v>47025463.850000001</v>
      </c>
      <c r="Y59" s="122">
        <f t="shared" si="20"/>
        <v>0</v>
      </c>
      <c r="Z59" s="122">
        <f t="shared" si="20"/>
        <v>47025463.850000001</v>
      </c>
    </row>
    <row r="60" spans="1:26" x14ac:dyDescent="0.25">
      <c r="A60" s="337" t="s">
        <v>276</v>
      </c>
      <c r="B60" s="339"/>
      <c r="C60" s="339"/>
      <c r="D60" s="339"/>
      <c r="E60" s="339"/>
      <c r="F60" s="339"/>
      <c r="G60" s="339"/>
      <c r="H60" s="339"/>
      <c r="I60" s="339"/>
      <c r="J60" s="339"/>
      <c r="K60" s="339"/>
      <c r="L60" s="339"/>
      <c r="M60" s="339"/>
      <c r="N60" s="339"/>
      <c r="O60" s="339"/>
      <c r="P60" s="339"/>
      <c r="Q60" s="339"/>
      <c r="R60" s="339"/>
      <c r="S60" s="339"/>
      <c r="T60" s="339"/>
      <c r="U60" s="339"/>
      <c r="V60" s="339"/>
      <c r="W60" s="339"/>
      <c r="X60" s="339"/>
      <c r="Y60" s="339"/>
      <c r="Z60" s="339"/>
    </row>
    <row r="61" spans="1:26" ht="31.5" customHeight="1" x14ac:dyDescent="0.25">
      <c r="A61" s="341" t="s">
        <v>416</v>
      </c>
      <c r="B61" s="341"/>
      <c r="C61" s="341"/>
      <c r="D61" s="341"/>
      <c r="E61" s="341"/>
      <c r="F61" s="341"/>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-2315843.5699999998</v>
      </c>
      <c r="W61" s="121">
        <f t="shared" si="21"/>
        <v>0</v>
      </c>
      <c r="X61" s="121">
        <f>SUM(X41:X49)</f>
        <v>-2315843.5699999998</v>
      </c>
      <c r="Y61" s="121">
        <f t="shared" si="21"/>
        <v>0</v>
      </c>
      <c r="Z61" s="121">
        <f t="shared" si="21"/>
        <v>-2315843.5699999998</v>
      </c>
    </row>
    <row r="62" spans="1:26" ht="27.75" customHeight="1" x14ac:dyDescent="0.25">
      <c r="A62" s="341" t="s">
        <v>417</v>
      </c>
      <c r="B62" s="341"/>
      <c r="C62" s="341"/>
      <c r="D62" s="341"/>
      <c r="E62" s="341"/>
      <c r="F62" s="341"/>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-2315843.5699999998</v>
      </c>
      <c r="W62" s="121">
        <f t="shared" si="24"/>
        <v>-1872518.38</v>
      </c>
      <c r="X62" s="121">
        <f>X40+X61</f>
        <v>-4188361.95</v>
      </c>
      <c r="Y62" s="121">
        <f t="shared" si="24"/>
        <v>0</v>
      </c>
      <c r="Z62" s="121">
        <f t="shared" si="24"/>
        <v>-4188361.95</v>
      </c>
    </row>
    <row r="63" spans="1:26" ht="29.25" customHeight="1" x14ac:dyDescent="0.25">
      <c r="A63" s="341" t="s">
        <v>418</v>
      </c>
      <c r="B63" s="341"/>
      <c r="C63" s="341"/>
      <c r="D63" s="341"/>
      <c r="E63" s="341"/>
      <c r="F63" s="341"/>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-314487.46999999997</v>
      </c>
      <c r="W63" s="121">
        <f t="shared" si="27"/>
        <v>314487.46999999997</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disablePrompts="1"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485"/>
  <sheetViews>
    <sheetView view="pageBreakPreview" zoomScale="60" zoomScaleNormal="66" workbookViewId="0">
      <selection activeCell="A50" sqref="A50"/>
    </sheetView>
  </sheetViews>
  <sheetFormatPr defaultRowHeight="12.5" x14ac:dyDescent="0.25"/>
  <cols>
    <col min="1" max="1" width="201.90625" customWidth="1"/>
    <col min="2" max="2" width="19.90625" customWidth="1"/>
    <col min="4" max="4" width="12.81640625" customWidth="1"/>
  </cols>
  <sheetData>
    <row r="1" spans="1:3" x14ac:dyDescent="0.25">
      <c r="A1" s="123" t="s">
        <v>471</v>
      </c>
    </row>
    <row r="2" spans="1:3" x14ac:dyDescent="0.25">
      <c r="A2" s="125"/>
    </row>
    <row r="3" spans="1:3" x14ac:dyDescent="0.25">
      <c r="A3" s="126" t="s">
        <v>472</v>
      </c>
      <c r="B3" s="126" t="s">
        <v>460</v>
      </c>
    </row>
    <row r="4" spans="1:3" ht="46" x14ac:dyDescent="0.25">
      <c r="A4" s="126" t="s">
        <v>473</v>
      </c>
      <c r="C4" s="126" t="s">
        <v>474</v>
      </c>
    </row>
    <row r="5" spans="1:3" x14ac:dyDescent="0.25">
      <c r="A5" s="126" t="s">
        <v>475</v>
      </c>
      <c r="C5" s="126">
        <v>48594515409</v>
      </c>
    </row>
    <row r="6" spans="1:3" x14ac:dyDescent="0.25">
      <c r="A6" s="126"/>
    </row>
    <row r="7" spans="1:3" x14ac:dyDescent="0.25">
      <c r="A7" s="126" t="s">
        <v>476</v>
      </c>
    </row>
    <row r="8" spans="1:3" x14ac:dyDescent="0.25">
      <c r="A8" s="126"/>
    </row>
    <row r="9" spans="1:3" ht="23" x14ac:dyDescent="0.25">
      <c r="A9" s="126" t="s">
        <v>477</v>
      </c>
    </row>
    <row r="10" spans="1:3" x14ac:dyDescent="0.25">
      <c r="A10" s="126"/>
    </row>
    <row r="11" spans="1:3" x14ac:dyDescent="0.25">
      <c r="A11" s="127" t="s">
        <v>478</v>
      </c>
    </row>
    <row r="12" spans="1:3" x14ac:dyDescent="0.25">
      <c r="A12" s="126"/>
    </row>
    <row r="13" spans="1:3" x14ac:dyDescent="0.25">
      <c r="A13" s="126" t="s">
        <v>479</v>
      </c>
    </row>
    <row r="14" spans="1:3" x14ac:dyDescent="0.25">
      <c r="A14" s="126" t="s">
        <v>480</v>
      </c>
    </row>
    <row r="15" spans="1:3" x14ac:dyDescent="0.25">
      <c r="A15" s="126"/>
    </row>
    <row r="16" spans="1:3" x14ac:dyDescent="0.25">
      <c r="A16" s="126" t="s">
        <v>481</v>
      </c>
    </row>
    <row r="17" spans="1:3" x14ac:dyDescent="0.25">
      <c r="A17" s="126" t="s">
        <v>482</v>
      </c>
    </row>
    <row r="18" spans="1:3" x14ac:dyDescent="0.25">
      <c r="A18" s="126" t="s">
        <v>483</v>
      </c>
    </row>
    <row r="19" spans="1:3" x14ac:dyDescent="0.25">
      <c r="A19" s="126" t="s">
        <v>484</v>
      </c>
    </row>
    <row r="20" spans="1:3" x14ac:dyDescent="0.25">
      <c r="A20" s="126" t="s">
        <v>485</v>
      </c>
    </row>
    <row r="21" spans="1:3" x14ac:dyDescent="0.25">
      <c r="A21" s="126"/>
    </row>
    <row r="22" spans="1:3" x14ac:dyDescent="0.25">
      <c r="A22" s="126"/>
    </row>
    <row r="23" spans="1:3" x14ac:dyDescent="0.25">
      <c r="A23" s="127" t="s">
        <v>486</v>
      </c>
    </row>
    <row r="24" spans="1:3" x14ac:dyDescent="0.25">
      <c r="A24" s="126"/>
    </row>
    <row r="25" spans="1:3" x14ac:dyDescent="0.25">
      <c r="A25" s="126" t="s">
        <v>487</v>
      </c>
    </row>
    <row r="26" spans="1:3" ht="13" thickBot="1" x14ac:dyDescent="0.3">
      <c r="A26" s="126"/>
    </row>
    <row r="27" spans="1:3" ht="13" thickBot="1" x14ac:dyDescent="0.3">
      <c r="A27" s="128"/>
      <c r="B27" s="129">
        <v>46022</v>
      </c>
      <c r="C27" s="129">
        <v>46112</v>
      </c>
    </row>
    <row r="28" spans="1:3" ht="13" thickBot="1" x14ac:dyDescent="0.3">
      <c r="A28" s="130" t="s">
        <v>488</v>
      </c>
      <c r="B28" s="131">
        <v>0.75990000000000002</v>
      </c>
      <c r="C28" s="131">
        <v>0.75990000000000002</v>
      </c>
    </row>
    <row r="29" spans="1:3" ht="13" thickBot="1" x14ac:dyDescent="0.3">
      <c r="A29" s="132" t="s">
        <v>489</v>
      </c>
      <c r="B29" s="131">
        <v>0.19539999999999999</v>
      </c>
      <c r="C29" s="131">
        <v>0.19539999999999999</v>
      </c>
    </row>
    <row r="30" spans="1:3" ht="13" thickBot="1" x14ac:dyDescent="0.3">
      <c r="A30" s="132" t="s">
        <v>490</v>
      </c>
      <c r="B30" s="131">
        <v>4.4699999999999997E-2</v>
      </c>
      <c r="C30" s="131">
        <v>4.4699999999999997E-2</v>
      </c>
    </row>
    <row r="31" spans="1:3" ht="13" thickBot="1" x14ac:dyDescent="0.3">
      <c r="A31" s="133" t="s">
        <v>491</v>
      </c>
      <c r="B31" s="134">
        <v>1</v>
      </c>
      <c r="C31" s="134">
        <v>1</v>
      </c>
    </row>
    <row r="32" spans="1:3" x14ac:dyDescent="0.25">
      <c r="A32" s="126"/>
    </row>
    <row r="33" spans="1:1" x14ac:dyDescent="0.25">
      <c r="A33" s="126" t="s">
        <v>743</v>
      </c>
    </row>
    <row r="34" spans="1:1" x14ac:dyDescent="0.25">
      <c r="A34" s="126"/>
    </row>
    <row r="35" spans="1:1" x14ac:dyDescent="0.25">
      <c r="A35" s="126"/>
    </row>
    <row r="36" spans="1:1" x14ac:dyDescent="0.25">
      <c r="A36" s="127" t="s">
        <v>492</v>
      </c>
    </row>
    <row r="37" spans="1:1" x14ac:dyDescent="0.25">
      <c r="A37" s="126"/>
    </row>
    <row r="38" spans="1:1" x14ac:dyDescent="0.25">
      <c r="A38" s="126" t="s">
        <v>493</v>
      </c>
    </row>
    <row r="39" spans="1:1" ht="46" x14ac:dyDescent="0.25">
      <c r="A39" s="126" t="s">
        <v>744</v>
      </c>
    </row>
    <row r="40" spans="1:1" ht="23" x14ac:dyDescent="0.25">
      <c r="A40" s="126" t="s">
        <v>494</v>
      </c>
    </row>
    <row r="41" spans="1:1" x14ac:dyDescent="0.25">
      <c r="A41" s="126"/>
    </row>
    <row r="42" spans="1:1" x14ac:dyDescent="0.25">
      <c r="A42" s="127" t="s">
        <v>495</v>
      </c>
    </row>
    <row r="43" spans="1:1" x14ac:dyDescent="0.25">
      <c r="A43" s="127"/>
    </row>
    <row r="44" spans="1:1" x14ac:dyDescent="0.25">
      <c r="A44" s="135" t="s">
        <v>496</v>
      </c>
    </row>
    <row r="45" spans="1:1" ht="23" x14ac:dyDescent="0.25">
      <c r="A45" s="126" t="s">
        <v>497</v>
      </c>
    </row>
    <row r="46" spans="1:1" ht="23" x14ac:dyDescent="0.25">
      <c r="A46" s="127" t="s">
        <v>745</v>
      </c>
    </row>
    <row r="47" spans="1:1" x14ac:dyDescent="0.25">
      <c r="A47" s="127" t="s">
        <v>746</v>
      </c>
    </row>
    <row r="48" spans="1:1" x14ac:dyDescent="0.25">
      <c r="A48" s="127" t="s">
        <v>747</v>
      </c>
    </row>
    <row r="49" spans="1:1" ht="23" x14ac:dyDescent="0.25">
      <c r="A49" s="126" t="s">
        <v>748</v>
      </c>
    </row>
    <row r="50" spans="1:1" ht="23" x14ac:dyDescent="0.25">
      <c r="A50" s="126" t="s">
        <v>749</v>
      </c>
    </row>
    <row r="51" spans="1:1" x14ac:dyDescent="0.25">
      <c r="A51" s="126" t="s">
        <v>498</v>
      </c>
    </row>
    <row r="52" spans="1:1" x14ac:dyDescent="0.25">
      <c r="A52" s="126" t="s">
        <v>499</v>
      </c>
    </row>
    <row r="53" spans="1:1" x14ac:dyDescent="0.25">
      <c r="A53" s="126"/>
    </row>
    <row r="54" spans="1:1" x14ac:dyDescent="0.25">
      <c r="A54" s="136" t="s">
        <v>500</v>
      </c>
    </row>
    <row r="55" spans="1:1" x14ac:dyDescent="0.25">
      <c r="A55" s="126" t="s">
        <v>501</v>
      </c>
    </row>
    <row r="56" spans="1:1" ht="23" x14ac:dyDescent="0.25">
      <c r="A56" s="126" t="s">
        <v>750</v>
      </c>
    </row>
    <row r="57" spans="1:1" x14ac:dyDescent="0.25">
      <c r="A57" s="126" t="s">
        <v>502</v>
      </c>
    </row>
    <row r="58" spans="1:1" ht="34.5" x14ac:dyDescent="0.25">
      <c r="A58" s="126" t="s">
        <v>751</v>
      </c>
    </row>
    <row r="59" spans="1:1" x14ac:dyDescent="0.25">
      <c r="A59" s="126" t="s">
        <v>752</v>
      </c>
    </row>
    <row r="61" spans="1:1" x14ac:dyDescent="0.25">
      <c r="A61" s="152"/>
    </row>
    <row r="62" spans="1:1" x14ac:dyDescent="0.25">
      <c r="A62" s="136" t="s">
        <v>503</v>
      </c>
    </row>
    <row r="63" spans="1:1" x14ac:dyDescent="0.25">
      <c r="A63" s="126"/>
    </row>
    <row r="64" spans="1:1" x14ac:dyDescent="0.25">
      <c r="A64" s="126" t="s">
        <v>504</v>
      </c>
    </row>
    <row r="65" spans="1:4" x14ac:dyDescent="0.25">
      <c r="A65" s="126" t="s">
        <v>505</v>
      </c>
    </row>
    <row r="66" spans="1:4" ht="23" x14ac:dyDescent="0.25">
      <c r="A66" s="126" t="s">
        <v>506</v>
      </c>
    </row>
    <row r="67" spans="1:4" ht="23" x14ac:dyDescent="0.25">
      <c r="A67" s="126" t="s">
        <v>507</v>
      </c>
    </row>
    <row r="68" spans="1:4" x14ac:dyDescent="0.25">
      <c r="A68" s="126"/>
    </row>
    <row r="70" spans="1:4" x14ac:dyDescent="0.25">
      <c r="A70" s="126"/>
    </row>
    <row r="71" spans="1:4" x14ac:dyDescent="0.25">
      <c r="A71" s="136" t="s">
        <v>508</v>
      </c>
    </row>
    <row r="72" spans="1:4" ht="13" thickBot="1" x14ac:dyDescent="0.3">
      <c r="A72" s="137" t="s">
        <v>509</v>
      </c>
      <c r="B72" s="138"/>
      <c r="C72" s="138"/>
      <c r="D72" s="139"/>
    </row>
    <row r="73" spans="1:4" ht="13" thickBot="1" x14ac:dyDescent="0.3">
      <c r="A73" s="137"/>
      <c r="B73" s="140" t="s">
        <v>510</v>
      </c>
      <c r="C73" s="140" t="s">
        <v>511</v>
      </c>
      <c r="D73" s="141" t="s">
        <v>512</v>
      </c>
    </row>
    <row r="74" spans="1:4" ht="13" thickBot="1" x14ac:dyDescent="0.3">
      <c r="A74" s="142" t="s">
        <v>513</v>
      </c>
      <c r="B74" s="143">
        <v>79048</v>
      </c>
      <c r="C74" s="143">
        <v>86489</v>
      </c>
      <c r="D74" s="144">
        <v>0.09</v>
      </c>
    </row>
    <row r="75" spans="1:4" ht="13" thickBot="1" x14ac:dyDescent="0.3">
      <c r="A75" s="142" t="s">
        <v>514</v>
      </c>
      <c r="B75" s="143">
        <v>-797256</v>
      </c>
      <c r="C75" s="143">
        <v>-1017469</v>
      </c>
      <c r="D75" s="144">
        <v>0.28000000000000003</v>
      </c>
    </row>
    <row r="76" spans="1:4" ht="13" thickBot="1" x14ac:dyDescent="0.3">
      <c r="A76" s="142" t="s">
        <v>515</v>
      </c>
      <c r="B76" s="143">
        <v>-785179</v>
      </c>
      <c r="C76" s="143">
        <v>-1008794</v>
      </c>
      <c r="D76" s="144">
        <v>0.28000000000000003</v>
      </c>
    </row>
    <row r="77" spans="1:4" ht="13" thickBot="1" x14ac:dyDescent="0.3">
      <c r="A77" s="142" t="s">
        <v>516</v>
      </c>
      <c r="B77" s="143">
        <v>-1678360</v>
      </c>
      <c r="C77" s="143">
        <v>-1872519</v>
      </c>
      <c r="D77" s="144">
        <v>0.12</v>
      </c>
    </row>
    <row r="78" spans="1:4" ht="13" thickBot="1" x14ac:dyDescent="0.3">
      <c r="A78" s="142" t="s">
        <v>517</v>
      </c>
      <c r="B78" s="145">
        <v>85</v>
      </c>
      <c r="C78" s="145">
        <v>87</v>
      </c>
      <c r="D78" s="144">
        <v>0.02</v>
      </c>
    </row>
    <row r="79" spans="1:4" ht="13" thickBot="1" x14ac:dyDescent="0.3">
      <c r="A79" s="142" t="s">
        <v>518</v>
      </c>
      <c r="B79" s="143">
        <v>-176397</v>
      </c>
      <c r="C79" s="143">
        <v>-248075</v>
      </c>
      <c r="D79" s="144">
        <v>0.41</v>
      </c>
    </row>
    <row r="80" spans="1:4" ht="13" thickBot="1" x14ac:dyDescent="0.3">
      <c r="A80" s="142"/>
      <c r="B80" s="146" t="s">
        <v>519</v>
      </c>
      <c r="C80" s="146" t="s">
        <v>511</v>
      </c>
      <c r="D80" s="146" t="s">
        <v>512</v>
      </c>
    </row>
    <row r="81" spans="1:4" ht="13" thickBot="1" x14ac:dyDescent="0.3">
      <c r="A81" s="142" t="s">
        <v>520</v>
      </c>
      <c r="B81" s="143">
        <v>54205496</v>
      </c>
      <c r="C81" s="143">
        <v>51585776</v>
      </c>
      <c r="D81" s="144">
        <v>-0.05</v>
      </c>
    </row>
    <row r="82" spans="1:4" ht="13" thickBot="1" x14ac:dyDescent="0.3">
      <c r="A82" s="142" t="s">
        <v>521</v>
      </c>
      <c r="B82" s="143">
        <v>12440753</v>
      </c>
      <c r="C82" s="143">
        <v>12314147</v>
      </c>
      <c r="D82" s="144">
        <v>-0.01</v>
      </c>
    </row>
    <row r="83" spans="1:4" ht="13" thickBot="1" x14ac:dyDescent="0.3">
      <c r="A83" s="142" t="s">
        <v>522</v>
      </c>
      <c r="B83" s="143">
        <v>-12899381</v>
      </c>
      <c r="C83" s="143">
        <v>-12943920</v>
      </c>
      <c r="D83" s="144">
        <v>0</v>
      </c>
    </row>
    <row r="84" spans="1:4" ht="13" thickBot="1" x14ac:dyDescent="0.3">
      <c r="A84" s="147" t="s">
        <v>523</v>
      </c>
      <c r="B84" s="143">
        <v>-2533043</v>
      </c>
      <c r="C84" s="143">
        <v>-3930538</v>
      </c>
      <c r="D84" s="144">
        <v>0.55000000000000004</v>
      </c>
    </row>
    <row r="85" spans="1:4" ht="13" thickBot="1" x14ac:dyDescent="0.3">
      <c r="A85" s="148" t="s">
        <v>524</v>
      </c>
      <c r="B85" s="149">
        <v>-57949696</v>
      </c>
      <c r="C85" s="149">
        <v>-57949696</v>
      </c>
      <c r="D85" s="150">
        <v>0</v>
      </c>
    </row>
    <row r="86" spans="1:4" ht="15" thickTop="1" x14ac:dyDescent="0.25">
      <c r="A86" s="151" t="s">
        <v>525</v>
      </c>
    </row>
    <row r="87" spans="1:4" x14ac:dyDescent="0.25">
      <c r="A87" s="152"/>
    </row>
    <row r="88" spans="1:4" x14ac:dyDescent="0.25">
      <c r="A88" s="126" t="s">
        <v>526</v>
      </c>
    </row>
    <row r="89" spans="1:4" ht="23" x14ac:dyDescent="0.25">
      <c r="A89" s="126" t="s">
        <v>753</v>
      </c>
    </row>
    <row r="90" spans="1:4" ht="23" x14ac:dyDescent="0.25">
      <c r="A90" s="126" t="s">
        <v>754</v>
      </c>
    </row>
    <row r="91" spans="1:4" x14ac:dyDescent="0.25">
      <c r="A91" s="126" t="s">
        <v>755</v>
      </c>
    </row>
    <row r="92" spans="1:4" x14ac:dyDescent="0.25">
      <c r="A92" s="136" t="s">
        <v>756</v>
      </c>
    </row>
    <row r="93" spans="1:4" ht="46" x14ac:dyDescent="0.25">
      <c r="A93" s="126" t="s">
        <v>527</v>
      </c>
    </row>
    <row r="94" spans="1:4" x14ac:dyDescent="0.25">
      <c r="A94" s="126" t="s">
        <v>528</v>
      </c>
    </row>
    <row r="95" spans="1:4" x14ac:dyDescent="0.25">
      <c r="A95" s="126" t="s">
        <v>529</v>
      </c>
    </row>
    <row r="97" spans="1:2" x14ac:dyDescent="0.25">
      <c r="A97" s="152"/>
    </row>
    <row r="98" spans="1:2" ht="24" x14ac:dyDescent="0.25">
      <c r="A98" s="136" t="s">
        <v>530</v>
      </c>
      <c r="B98" s="136" t="s">
        <v>531</v>
      </c>
    </row>
    <row r="99" spans="1:2" x14ac:dyDescent="0.25">
      <c r="A99" s="126" t="s">
        <v>532</v>
      </c>
    </row>
    <row r="100" spans="1:2" ht="13" thickBot="1" x14ac:dyDescent="0.3">
      <c r="A100" s="126" t="s">
        <v>533</v>
      </c>
    </row>
    <row r="101" spans="1:2" ht="13" thickBot="1" x14ac:dyDescent="0.3">
      <c r="A101" s="180" t="s">
        <v>534</v>
      </c>
      <c r="B101" s="181" t="s">
        <v>535</v>
      </c>
    </row>
    <row r="102" spans="1:2" ht="13" thickBot="1" x14ac:dyDescent="0.3">
      <c r="A102" s="182" t="s">
        <v>536</v>
      </c>
      <c r="B102" s="183">
        <v>307931.25</v>
      </c>
    </row>
    <row r="103" spans="1:2" ht="13" thickBot="1" x14ac:dyDescent="0.3">
      <c r="A103" s="182" t="s">
        <v>537</v>
      </c>
      <c r="B103" s="183">
        <v>3188.52</v>
      </c>
    </row>
    <row r="104" spans="1:2" ht="13" thickBot="1" x14ac:dyDescent="0.3">
      <c r="A104" s="182" t="s">
        <v>538</v>
      </c>
      <c r="B104" s="184">
        <v>61.42</v>
      </c>
    </row>
    <row r="105" spans="1:2" ht="13" thickBot="1" x14ac:dyDescent="0.3">
      <c r="A105" s="185" t="s">
        <v>539</v>
      </c>
      <c r="B105" s="186">
        <v>311181.19</v>
      </c>
    </row>
    <row r="106" spans="1:2" ht="13" thickBot="1" x14ac:dyDescent="0.3">
      <c r="A106" s="182" t="s">
        <v>540</v>
      </c>
      <c r="B106" s="183">
        <v>39225.42</v>
      </c>
    </row>
    <row r="107" spans="1:2" ht="13" thickBot="1" x14ac:dyDescent="0.3">
      <c r="A107" s="182" t="s">
        <v>541</v>
      </c>
      <c r="B107" s="184">
        <v>700</v>
      </c>
    </row>
    <row r="108" spans="1:2" ht="13" thickBot="1" x14ac:dyDescent="0.3">
      <c r="A108" s="185" t="s">
        <v>542</v>
      </c>
      <c r="B108" s="186">
        <v>39925.42</v>
      </c>
    </row>
    <row r="109" spans="1:2" ht="13" thickBot="1" x14ac:dyDescent="0.3">
      <c r="A109" s="185" t="s">
        <v>543</v>
      </c>
      <c r="B109" s="186">
        <v>271255.77</v>
      </c>
    </row>
    <row r="110" spans="1:2" x14ac:dyDescent="0.25">
      <c r="A110" s="126"/>
    </row>
    <row r="111" spans="1:2" ht="23" x14ac:dyDescent="0.25">
      <c r="A111" s="126" t="s">
        <v>544</v>
      </c>
    </row>
    <row r="112" spans="1:2" x14ac:dyDescent="0.25">
      <c r="A112" s="126"/>
    </row>
    <row r="113" spans="1:8" x14ac:dyDescent="0.25">
      <c r="A113" s="136"/>
    </row>
    <row r="114" spans="1:8" x14ac:dyDescent="0.25">
      <c r="A114" s="136"/>
    </row>
    <row r="115" spans="1:8" x14ac:dyDescent="0.25">
      <c r="A115" s="126"/>
    </row>
    <row r="117" spans="1:8" x14ac:dyDescent="0.25">
      <c r="A117" s="126"/>
    </row>
    <row r="118" spans="1:8" x14ac:dyDescent="0.25">
      <c r="A118" s="123" t="s">
        <v>545</v>
      </c>
    </row>
    <row r="119" spans="1:8" x14ac:dyDescent="0.25">
      <c r="A119" s="153"/>
    </row>
    <row r="120" spans="1:8" x14ac:dyDescent="0.25">
      <c r="A120" s="126"/>
    </row>
    <row r="121" spans="1:8" x14ac:dyDescent="0.25">
      <c r="A121" s="127" t="s">
        <v>546</v>
      </c>
    </row>
    <row r="122" spans="1:8" ht="13" thickBot="1" x14ac:dyDescent="0.3">
      <c r="A122" s="126"/>
    </row>
    <row r="123" spans="1:8" ht="14.5" x14ac:dyDescent="0.25">
      <c r="A123" s="346"/>
      <c r="B123" s="342" t="s">
        <v>519</v>
      </c>
      <c r="C123" s="344" t="s">
        <v>547</v>
      </c>
      <c r="D123" s="342" t="s">
        <v>511</v>
      </c>
      <c r="E123" s="344" t="s">
        <v>547</v>
      </c>
      <c r="F123" s="344" t="s">
        <v>548</v>
      </c>
      <c r="G123" s="155"/>
      <c r="H123" s="155"/>
    </row>
    <row r="124" spans="1:8" ht="15" thickBot="1" x14ac:dyDescent="0.4">
      <c r="A124" s="347"/>
      <c r="B124" s="343"/>
      <c r="C124" s="345"/>
      <c r="D124" s="343"/>
      <c r="E124" s="345"/>
      <c r="F124" s="345"/>
      <c r="G124" s="124"/>
      <c r="H124" s="155"/>
    </row>
    <row r="125" spans="1:8" ht="15" thickBot="1" x14ac:dyDescent="0.3">
      <c r="A125" s="133" t="s">
        <v>520</v>
      </c>
      <c r="B125" s="156"/>
      <c r="C125" s="156"/>
      <c r="D125" s="156"/>
      <c r="E125" s="156"/>
      <c r="F125" s="156"/>
      <c r="G125" s="155"/>
      <c r="H125" s="155"/>
    </row>
    <row r="126" spans="1:8" ht="15" thickBot="1" x14ac:dyDescent="0.3">
      <c r="A126" s="132" t="s">
        <v>549</v>
      </c>
      <c r="B126" s="157">
        <v>267904</v>
      </c>
      <c r="C126" s="158">
        <v>0</v>
      </c>
      <c r="D126" s="157">
        <v>351561</v>
      </c>
      <c r="E126" s="158">
        <v>0.01</v>
      </c>
      <c r="F126" s="158">
        <v>0.31</v>
      </c>
      <c r="G126" s="155"/>
      <c r="H126" s="155"/>
    </row>
    <row r="127" spans="1:8" ht="15" thickBot="1" x14ac:dyDescent="0.3">
      <c r="A127" s="130" t="s">
        <v>550</v>
      </c>
      <c r="B127" s="157">
        <v>51350493</v>
      </c>
      <c r="C127" s="158">
        <v>0.95</v>
      </c>
      <c r="D127" s="157">
        <v>51234215</v>
      </c>
      <c r="E127" s="158">
        <v>0.99</v>
      </c>
      <c r="F127" s="158">
        <v>0</v>
      </c>
      <c r="G127" s="155"/>
      <c r="H127" s="155"/>
    </row>
    <row r="128" spans="1:8" ht="15" thickBot="1" x14ac:dyDescent="0.3">
      <c r="A128" s="132" t="s">
        <v>551</v>
      </c>
      <c r="B128" s="157">
        <v>2587099</v>
      </c>
      <c r="C128" s="158">
        <v>0.05</v>
      </c>
      <c r="D128" s="159" t="s">
        <v>552</v>
      </c>
      <c r="E128" s="158">
        <v>0</v>
      </c>
      <c r="F128" s="158">
        <v>-1</v>
      </c>
      <c r="G128" s="155"/>
      <c r="H128" s="155"/>
    </row>
    <row r="129" spans="1:8" ht="15" thickBot="1" x14ac:dyDescent="0.3">
      <c r="A129" s="133" t="s">
        <v>553</v>
      </c>
      <c r="B129" s="160">
        <v>54205496</v>
      </c>
      <c r="C129" s="161">
        <v>0.81</v>
      </c>
      <c r="D129" s="160">
        <v>51585776</v>
      </c>
      <c r="E129" s="161">
        <v>0.81</v>
      </c>
      <c r="F129" s="161">
        <v>-0.05</v>
      </c>
      <c r="G129" s="155"/>
      <c r="H129" s="155"/>
    </row>
    <row r="130" spans="1:8" ht="15" thickBot="1" x14ac:dyDescent="0.3">
      <c r="A130" s="133" t="s">
        <v>521</v>
      </c>
      <c r="B130" s="162"/>
      <c r="C130" s="162"/>
      <c r="D130" s="162"/>
      <c r="E130" s="162"/>
      <c r="F130" s="162"/>
      <c r="G130" s="155"/>
      <c r="H130" s="155"/>
    </row>
    <row r="131" spans="1:8" ht="15" thickBot="1" x14ac:dyDescent="0.3">
      <c r="A131" s="132" t="s">
        <v>554</v>
      </c>
      <c r="B131" s="157">
        <v>132265</v>
      </c>
      <c r="C131" s="158">
        <v>0.01</v>
      </c>
      <c r="D131" s="157">
        <v>152475</v>
      </c>
      <c r="E131" s="158">
        <v>0.01</v>
      </c>
      <c r="F131" s="158">
        <v>0.15</v>
      </c>
      <c r="G131" s="155"/>
      <c r="H131" s="155"/>
    </row>
    <row r="132" spans="1:8" ht="15" thickBot="1" x14ac:dyDescent="0.3">
      <c r="A132" s="132" t="s">
        <v>555</v>
      </c>
      <c r="B132" s="157">
        <v>2772744</v>
      </c>
      <c r="C132" s="158">
        <v>0.22</v>
      </c>
      <c r="D132" s="157">
        <v>2747728</v>
      </c>
      <c r="E132" s="158">
        <v>0.22</v>
      </c>
      <c r="F132" s="158">
        <v>-0.01</v>
      </c>
      <c r="G132" s="163"/>
      <c r="H132" s="155"/>
    </row>
    <row r="133" spans="1:8" ht="15" thickBot="1" x14ac:dyDescent="0.3">
      <c r="A133" s="130" t="s">
        <v>556</v>
      </c>
      <c r="B133" s="157">
        <v>249912</v>
      </c>
      <c r="C133" s="158">
        <v>0.02</v>
      </c>
      <c r="D133" s="157">
        <v>470576</v>
      </c>
      <c r="E133" s="158">
        <v>0.04</v>
      </c>
      <c r="F133" s="158">
        <v>0.88</v>
      </c>
      <c r="G133" s="155"/>
      <c r="H133" s="155"/>
    </row>
    <row r="134" spans="1:8" ht="15" thickBot="1" x14ac:dyDescent="0.3">
      <c r="A134" s="132" t="s">
        <v>557</v>
      </c>
      <c r="B134" s="157">
        <v>9203425</v>
      </c>
      <c r="C134" s="158">
        <v>0.74</v>
      </c>
      <c r="D134" s="157">
        <v>8852134</v>
      </c>
      <c r="E134" s="158">
        <v>0.72</v>
      </c>
      <c r="F134" s="158">
        <v>-0.04</v>
      </c>
      <c r="G134" s="155"/>
      <c r="H134" s="155"/>
    </row>
    <row r="135" spans="1:8" ht="15" thickBot="1" x14ac:dyDescent="0.3">
      <c r="A135" s="132" t="s">
        <v>558</v>
      </c>
      <c r="B135" s="157">
        <v>82407</v>
      </c>
      <c r="C135" s="158">
        <v>0.01</v>
      </c>
      <c r="D135" s="157">
        <v>91234</v>
      </c>
      <c r="E135" s="158">
        <v>0.01</v>
      </c>
      <c r="F135" s="158">
        <v>0.11</v>
      </c>
      <c r="G135" s="155"/>
      <c r="H135" s="155"/>
    </row>
    <row r="136" spans="1:8" ht="15" thickBot="1" x14ac:dyDescent="0.3">
      <c r="A136" s="133" t="s">
        <v>559</v>
      </c>
      <c r="B136" s="160">
        <v>12440753</v>
      </c>
      <c r="C136" s="161">
        <v>0.19</v>
      </c>
      <c r="D136" s="160">
        <v>12314147</v>
      </c>
      <c r="E136" s="161">
        <v>0.19</v>
      </c>
      <c r="F136" s="161">
        <v>-0.01</v>
      </c>
      <c r="G136" s="155"/>
      <c r="H136" s="155"/>
    </row>
    <row r="137" spans="1:8" ht="15" thickBot="1" x14ac:dyDescent="0.3">
      <c r="A137" s="133" t="s">
        <v>560</v>
      </c>
      <c r="B137" s="160">
        <v>66646249</v>
      </c>
      <c r="C137" s="162"/>
      <c r="D137" s="160">
        <v>63899923</v>
      </c>
      <c r="E137" s="162"/>
      <c r="F137" s="161">
        <v>-0.04</v>
      </c>
      <c r="G137" s="155"/>
      <c r="H137" s="155"/>
    </row>
    <row r="138" spans="1:8" x14ac:dyDescent="0.25">
      <c r="A138" s="126"/>
    </row>
    <row r="139" spans="1:8" x14ac:dyDescent="0.25">
      <c r="A139" s="126" t="s">
        <v>561</v>
      </c>
    </row>
    <row r="140" spans="1:8" x14ac:dyDescent="0.25">
      <c r="A140" s="126"/>
    </row>
    <row r="141" spans="1:8" ht="23" x14ac:dyDescent="0.25">
      <c r="A141" s="126" t="s">
        <v>757</v>
      </c>
    </row>
    <row r="142" spans="1:8" x14ac:dyDescent="0.25">
      <c r="A142" s="126" t="s">
        <v>758</v>
      </c>
    </row>
    <row r="143" spans="1:8" ht="14.5" x14ac:dyDescent="0.25">
      <c r="A143" s="126" t="s">
        <v>759</v>
      </c>
    </row>
    <row r="144" spans="1:8" x14ac:dyDescent="0.25">
      <c r="A144" s="126" t="s">
        <v>562</v>
      </c>
    </row>
    <row r="145" spans="1:4" ht="23" x14ac:dyDescent="0.25">
      <c r="A145" s="126" t="s">
        <v>760</v>
      </c>
    </row>
    <row r="146" spans="1:4" x14ac:dyDescent="0.25">
      <c r="A146" s="126" t="s">
        <v>761</v>
      </c>
    </row>
    <row r="147" spans="1:4" x14ac:dyDescent="0.25">
      <c r="A147" s="126" t="s">
        <v>762</v>
      </c>
    </row>
    <row r="149" spans="1:4" x14ac:dyDescent="0.25">
      <c r="A149" s="152"/>
    </row>
    <row r="150" spans="1:4" x14ac:dyDescent="0.25">
      <c r="A150" s="127" t="s">
        <v>563</v>
      </c>
    </row>
    <row r="151" spans="1:4" ht="13" thickBot="1" x14ac:dyDescent="0.3">
      <c r="A151" s="126"/>
    </row>
    <row r="152" spans="1:4" ht="23.5" thickBot="1" x14ac:dyDescent="0.3">
      <c r="A152" s="128"/>
      <c r="B152" s="164" t="s">
        <v>519</v>
      </c>
      <c r="C152" s="164" t="s">
        <v>511</v>
      </c>
      <c r="D152" s="164" t="s">
        <v>548</v>
      </c>
    </row>
    <row r="153" spans="1:4" ht="13" thickBot="1" x14ac:dyDescent="0.3">
      <c r="A153" s="132" t="s">
        <v>564</v>
      </c>
      <c r="B153" s="157">
        <v>57949696</v>
      </c>
      <c r="C153" s="157">
        <v>57949696</v>
      </c>
      <c r="D153" s="158">
        <v>0</v>
      </c>
    </row>
    <row r="154" spans="1:4" ht="13" thickBot="1" x14ac:dyDescent="0.3">
      <c r="A154" s="130" t="s">
        <v>565</v>
      </c>
      <c r="B154" s="159">
        <v>149</v>
      </c>
      <c r="C154" s="159">
        <v>149</v>
      </c>
      <c r="D154" s="158">
        <v>0</v>
      </c>
    </row>
    <row r="155" spans="1:4" ht="13" thickBot="1" x14ac:dyDescent="0.3">
      <c r="A155" s="132" t="s">
        <v>566</v>
      </c>
      <c r="B155" s="157">
        <v>-6736020</v>
      </c>
      <c r="C155" s="157">
        <v>-10924382</v>
      </c>
      <c r="D155" s="158">
        <v>0.62</v>
      </c>
    </row>
    <row r="156" spans="1:4" ht="13" thickBot="1" x14ac:dyDescent="0.3">
      <c r="A156" s="133" t="s">
        <v>567</v>
      </c>
      <c r="B156" s="160">
        <v>51213825</v>
      </c>
      <c r="C156" s="160">
        <v>47025463</v>
      </c>
      <c r="D156" s="161">
        <v>-0.08</v>
      </c>
    </row>
    <row r="157" spans="1:4" x14ac:dyDescent="0.25">
      <c r="A157" s="126"/>
    </row>
    <row r="158" spans="1:4" x14ac:dyDescent="0.25">
      <c r="A158" s="126" t="s">
        <v>763</v>
      </c>
    </row>
    <row r="159" spans="1:4" x14ac:dyDescent="0.25">
      <c r="A159" s="126"/>
    </row>
    <row r="160" spans="1:4" x14ac:dyDescent="0.25">
      <c r="A160" s="127" t="s">
        <v>568</v>
      </c>
    </row>
    <row r="161" spans="1:7" ht="13" thickBot="1" x14ac:dyDescent="0.3">
      <c r="A161" s="126"/>
    </row>
    <row r="162" spans="1:7" ht="14.5" x14ac:dyDescent="0.25">
      <c r="A162" s="348"/>
      <c r="B162" s="350" t="s">
        <v>519</v>
      </c>
      <c r="C162" s="352" t="s">
        <v>547</v>
      </c>
      <c r="D162" s="350" t="s">
        <v>511</v>
      </c>
      <c r="E162" s="352" t="s">
        <v>547</v>
      </c>
      <c r="F162" s="352" t="s">
        <v>548</v>
      </c>
      <c r="G162" s="155"/>
    </row>
    <row r="163" spans="1:7" ht="15" thickBot="1" x14ac:dyDescent="0.3">
      <c r="A163" s="349"/>
      <c r="B163" s="351"/>
      <c r="C163" s="353"/>
      <c r="D163" s="351"/>
      <c r="E163" s="353"/>
      <c r="F163" s="353"/>
      <c r="G163" s="155"/>
    </row>
    <row r="164" spans="1:7" ht="15" thickBot="1" x14ac:dyDescent="0.3">
      <c r="A164" s="165" t="s">
        <v>569</v>
      </c>
      <c r="B164" s="157">
        <v>188422</v>
      </c>
      <c r="C164" s="158">
        <v>0.01</v>
      </c>
      <c r="D164" s="157">
        <v>188422</v>
      </c>
      <c r="E164" s="158">
        <v>0.01</v>
      </c>
      <c r="F164" s="158">
        <v>0</v>
      </c>
      <c r="G164" s="155"/>
    </row>
    <row r="165" spans="1:7" ht="15" thickBot="1" x14ac:dyDescent="0.3">
      <c r="A165" s="165" t="s">
        <v>570</v>
      </c>
      <c r="B165" s="157">
        <v>12607287</v>
      </c>
      <c r="C165" s="158">
        <v>0.98</v>
      </c>
      <c r="D165" s="157">
        <v>12607287</v>
      </c>
      <c r="E165" s="158">
        <v>0.97</v>
      </c>
      <c r="F165" s="158">
        <v>0</v>
      </c>
      <c r="G165" s="155"/>
    </row>
    <row r="166" spans="1:7" ht="15" thickBot="1" x14ac:dyDescent="0.3">
      <c r="A166" s="165" t="s">
        <v>571</v>
      </c>
      <c r="B166" s="157">
        <v>103672</v>
      </c>
      <c r="C166" s="158">
        <v>0.01</v>
      </c>
      <c r="D166" s="157">
        <v>148211</v>
      </c>
      <c r="E166" s="158">
        <v>0.01</v>
      </c>
      <c r="F166" s="158">
        <v>0.43</v>
      </c>
      <c r="G166" s="155"/>
    </row>
    <row r="167" spans="1:7" ht="15" thickBot="1" x14ac:dyDescent="0.3">
      <c r="A167" s="166" t="s">
        <v>522</v>
      </c>
      <c r="B167" s="160">
        <v>12899381</v>
      </c>
      <c r="C167" s="161">
        <v>0.84</v>
      </c>
      <c r="D167" s="160">
        <v>12943920</v>
      </c>
      <c r="E167" s="161">
        <v>0.77</v>
      </c>
      <c r="F167" s="161">
        <v>0</v>
      </c>
      <c r="G167" s="155"/>
    </row>
    <row r="168" spans="1:7" ht="15" thickBot="1" x14ac:dyDescent="0.3">
      <c r="A168" s="167" t="s">
        <v>572</v>
      </c>
      <c r="B168" s="157">
        <v>1346304</v>
      </c>
      <c r="C168" s="158">
        <v>0.53</v>
      </c>
      <c r="D168" s="157">
        <v>1342968</v>
      </c>
      <c r="E168" s="158">
        <v>0.34</v>
      </c>
      <c r="F168" s="158">
        <v>0</v>
      </c>
      <c r="G168" s="155"/>
    </row>
    <row r="169" spans="1:7" ht="15" thickBot="1" x14ac:dyDescent="0.3">
      <c r="A169" s="167" t="s">
        <v>573</v>
      </c>
      <c r="B169" s="157">
        <v>705396</v>
      </c>
      <c r="C169" s="158">
        <v>0.28000000000000003</v>
      </c>
      <c r="D169" s="168">
        <v>2221683</v>
      </c>
      <c r="E169" s="158">
        <v>0.56999999999999995</v>
      </c>
      <c r="F169" s="158">
        <v>2.15</v>
      </c>
      <c r="G169" s="155"/>
    </row>
    <row r="170" spans="1:7" ht="15" thickBot="1" x14ac:dyDescent="0.3">
      <c r="A170" s="167" t="s">
        <v>574</v>
      </c>
      <c r="B170" s="157">
        <v>425579</v>
      </c>
      <c r="C170" s="158">
        <v>0.17</v>
      </c>
      <c r="D170" s="168">
        <v>225863</v>
      </c>
      <c r="E170" s="158">
        <v>0.06</v>
      </c>
      <c r="F170" s="158">
        <v>-0.47</v>
      </c>
      <c r="G170" s="155"/>
    </row>
    <row r="171" spans="1:7" ht="15" thickBot="1" x14ac:dyDescent="0.3">
      <c r="A171" s="167" t="s">
        <v>575</v>
      </c>
      <c r="B171" s="157">
        <v>7811</v>
      </c>
      <c r="C171" s="158">
        <v>0</v>
      </c>
      <c r="D171" s="168">
        <v>13405</v>
      </c>
      <c r="E171" s="158">
        <v>0</v>
      </c>
      <c r="F171" s="158">
        <v>0.72</v>
      </c>
      <c r="G171" s="155"/>
    </row>
    <row r="172" spans="1:7" ht="15" thickBot="1" x14ac:dyDescent="0.3">
      <c r="A172" s="167" t="s">
        <v>541</v>
      </c>
      <c r="B172" s="157">
        <v>47953</v>
      </c>
      <c r="C172" s="158">
        <v>0.02</v>
      </c>
      <c r="D172" s="168">
        <v>126619</v>
      </c>
      <c r="E172" s="158">
        <v>0.03</v>
      </c>
      <c r="F172" s="158">
        <v>1.64</v>
      </c>
      <c r="G172" s="155"/>
    </row>
    <row r="173" spans="1:7" ht="15" thickBot="1" x14ac:dyDescent="0.3">
      <c r="A173" s="166" t="s">
        <v>523</v>
      </c>
      <c r="B173" s="160">
        <v>2533043</v>
      </c>
      <c r="C173" s="161">
        <v>0.16</v>
      </c>
      <c r="D173" s="187">
        <v>3930538</v>
      </c>
      <c r="E173" s="161">
        <v>0.23</v>
      </c>
      <c r="F173" s="161">
        <v>0.55000000000000004</v>
      </c>
      <c r="G173" s="155"/>
    </row>
    <row r="174" spans="1:7" ht="15" thickBot="1" x14ac:dyDescent="0.3">
      <c r="A174" s="166" t="s">
        <v>542</v>
      </c>
      <c r="B174" s="160">
        <v>15432424</v>
      </c>
      <c r="C174" s="162"/>
      <c r="D174" s="160">
        <v>16874458</v>
      </c>
      <c r="E174" s="162"/>
      <c r="F174" s="161">
        <v>0.09</v>
      </c>
      <c r="G174" s="155"/>
    </row>
    <row r="175" spans="1:7" x14ac:dyDescent="0.25">
      <c r="A175" s="126"/>
    </row>
    <row r="176" spans="1:7" x14ac:dyDescent="0.25">
      <c r="A176" s="126"/>
    </row>
    <row r="177" spans="1:1" x14ac:dyDescent="0.25">
      <c r="A177" s="126" t="s">
        <v>561</v>
      </c>
    </row>
    <row r="178" spans="1:1" x14ac:dyDescent="0.25">
      <c r="A178" s="126"/>
    </row>
    <row r="179" spans="1:1" ht="23" x14ac:dyDescent="0.25">
      <c r="A179" s="126" t="s">
        <v>576</v>
      </c>
    </row>
    <row r="180" spans="1:1" x14ac:dyDescent="0.25">
      <c r="A180" s="126" t="s">
        <v>577</v>
      </c>
    </row>
    <row r="181" spans="1:1" ht="23" x14ac:dyDescent="0.25">
      <c r="A181" s="126" t="s">
        <v>764</v>
      </c>
    </row>
    <row r="182" spans="1:1" x14ac:dyDescent="0.25">
      <c r="A182" s="126" t="s">
        <v>765</v>
      </c>
    </row>
    <row r="183" spans="1:1" x14ac:dyDescent="0.25">
      <c r="A183" s="126" t="s">
        <v>578</v>
      </c>
    </row>
    <row r="184" spans="1:1" x14ac:dyDescent="0.25">
      <c r="A184" s="126"/>
    </row>
    <row r="185" spans="1:1" x14ac:dyDescent="0.25">
      <c r="A185" s="126"/>
    </row>
    <row r="186" spans="1:1" x14ac:dyDescent="0.25">
      <c r="A186" s="126"/>
    </row>
    <row r="187" spans="1:1" x14ac:dyDescent="0.25">
      <c r="A187" s="126"/>
    </row>
    <row r="188" spans="1:1" x14ac:dyDescent="0.25">
      <c r="A188" s="126"/>
    </row>
    <row r="189" spans="1:1" x14ac:dyDescent="0.25">
      <c r="A189" s="126"/>
    </row>
    <row r="190" spans="1:1" x14ac:dyDescent="0.25">
      <c r="A190" s="126"/>
    </row>
    <row r="191" spans="1:1" x14ac:dyDescent="0.25">
      <c r="A191" s="126"/>
    </row>
    <row r="192" spans="1:1" x14ac:dyDescent="0.25">
      <c r="A192" s="126"/>
    </row>
    <row r="193" spans="1:8" x14ac:dyDescent="0.25">
      <c r="A193" s="126"/>
    </row>
    <row r="194" spans="1:8" x14ac:dyDescent="0.25">
      <c r="A194" s="126"/>
    </row>
    <row r="195" spans="1:8" ht="13" thickBot="1" x14ac:dyDescent="0.3">
      <c r="A195" s="127" t="s">
        <v>579</v>
      </c>
    </row>
    <row r="196" spans="1:8" x14ac:dyDescent="0.25">
      <c r="A196" s="346" t="s">
        <v>580</v>
      </c>
      <c r="B196" s="342" t="s">
        <v>581</v>
      </c>
      <c r="C196" s="342" t="s">
        <v>582</v>
      </c>
      <c r="D196" s="154" t="s">
        <v>548</v>
      </c>
    </row>
    <row r="197" spans="1:8" ht="15" thickBot="1" x14ac:dyDescent="0.3">
      <c r="A197" s="347"/>
      <c r="B197" s="343"/>
      <c r="C197" s="343"/>
      <c r="D197" s="169"/>
    </row>
    <row r="198" spans="1:8" ht="13" thickBot="1" x14ac:dyDescent="0.3">
      <c r="A198" s="132" t="s">
        <v>513</v>
      </c>
      <c r="B198" s="157">
        <v>79048</v>
      </c>
      <c r="C198" s="157">
        <v>86489</v>
      </c>
      <c r="D198" s="158">
        <v>0.09</v>
      </c>
    </row>
    <row r="199" spans="1:8" ht="13" thickBot="1" x14ac:dyDescent="0.3">
      <c r="A199" s="132" t="s">
        <v>583</v>
      </c>
      <c r="B199" s="157">
        <v>73209</v>
      </c>
      <c r="C199" s="157">
        <v>15942</v>
      </c>
      <c r="D199" s="158">
        <v>-0.78</v>
      </c>
    </row>
    <row r="200" spans="1:8" ht="13" thickBot="1" x14ac:dyDescent="0.3">
      <c r="A200" s="133" t="s">
        <v>584</v>
      </c>
      <c r="B200" s="160">
        <v>152257</v>
      </c>
      <c r="C200" s="160">
        <v>102431</v>
      </c>
      <c r="D200" s="161">
        <v>-0.33</v>
      </c>
    </row>
    <row r="201" spans="1:8" x14ac:dyDescent="0.25">
      <c r="A201" s="126"/>
    </row>
    <row r="202" spans="1:8" ht="23" x14ac:dyDescent="0.25">
      <c r="A202" s="126" t="s">
        <v>766</v>
      </c>
    </row>
    <row r="203" spans="1:8" ht="23" x14ac:dyDescent="0.25">
      <c r="A203" s="126" t="s">
        <v>767</v>
      </c>
    </row>
    <row r="204" spans="1:8" x14ac:dyDescent="0.25">
      <c r="A204" s="126"/>
    </row>
    <row r="205" spans="1:8" ht="13" thickBot="1" x14ac:dyDescent="0.3">
      <c r="A205" s="127" t="s">
        <v>585</v>
      </c>
    </row>
    <row r="206" spans="1:8" ht="14.5" x14ac:dyDescent="0.25">
      <c r="A206" s="342" t="s">
        <v>586</v>
      </c>
      <c r="B206" s="342" t="s">
        <v>581</v>
      </c>
      <c r="C206" s="342" t="s">
        <v>547</v>
      </c>
      <c r="D206" s="342" t="s">
        <v>582</v>
      </c>
      <c r="E206" s="342" t="s">
        <v>547</v>
      </c>
      <c r="F206" s="344" t="s">
        <v>548</v>
      </c>
      <c r="G206" s="155"/>
      <c r="H206" s="155"/>
    </row>
    <row r="207" spans="1:8" ht="15" thickBot="1" x14ac:dyDescent="0.4">
      <c r="A207" s="343"/>
      <c r="B207" s="343"/>
      <c r="C207" s="343"/>
      <c r="D207" s="343"/>
      <c r="E207" s="343"/>
      <c r="F207" s="345"/>
      <c r="G207" s="124"/>
      <c r="H207" s="155"/>
    </row>
    <row r="208" spans="1:8" ht="15" thickBot="1" x14ac:dyDescent="0.3">
      <c r="A208" s="132" t="s">
        <v>587</v>
      </c>
      <c r="B208" s="157">
        <v>390077</v>
      </c>
      <c r="C208" s="158">
        <v>0.23</v>
      </c>
      <c r="D208" s="157">
        <v>489399</v>
      </c>
      <c r="E208" s="158">
        <v>0.27</v>
      </c>
      <c r="F208" s="158">
        <v>0.25</v>
      </c>
      <c r="G208" s="155"/>
      <c r="H208" s="155"/>
    </row>
    <row r="209" spans="1:8" ht="15" thickBot="1" x14ac:dyDescent="0.3">
      <c r="A209" s="132" t="s">
        <v>588</v>
      </c>
      <c r="B209" s="157">
        <v>409438</v>
      </c>
      <c r="C209" s="158">
        <v>0.24</v>
      </c>
      <c r="D209" s="168">
        <v>473010</v>
      </c>
      <c r="E209" s="158">
        <v>0.26</v>
      </c>
      <c r="F209" s="158">
        <v>0.16</v>
      </c>
      <c r="G209" s="155"/>
      <c r="H209" s="155"/>
    </row>
    <row r="210" spans="1:8" ht="15" thickBot="1" x14ac:dyDescent="0.3">
      <c r="A210" s="132" t="s">
        <v>589</v>
      </c>
      <c r="B210" s="157">
        <v>749290</v>
      </c>
      <c r="C210" s="158">
        <v>0.44</v>
      </c>
      <c r="D210" s="168">
        <v>722112</v>
      </c>
      <c r="E210" s="158">
        <v>0.38</v>
      </c>
      <c r="F210" s="158">
        <v>-0.04</v>
      </c>
      <c r="G210" s="155"/>
      <c r="H210" s="155"/>
    </row>
    <row r="211" spans="1:8" ht="15" thickBot="1" x14ac:dyDescent="0.3">
      <c r="A211" s="132" t="s">
        <v>590</v>
      </c>
      <c r="B211" s="157">
        <v>149998</v>
      </c>
      <c r="C211" s="158">
        <v>0.09</v>
      </c>
      <c r="D211" s="157">
        <v>157491</v>
      </c>
      <c r="E211" s="158">
        <v>0.09</v>
      </c>
      <c r="F211" s="158">
        <v>0.05</v>
      </c>
      <c r="G211" s="155"/>
      <c r="H211" s="155"/>
    </row>
    <row r="212" spans="1:8" ht="15" thickBot="1" x14ac:dyDescent="0.3">
      <c r="A212" s="132" t="s">
        <v>591</v>
      </c>
      <c r="B212" s="159" t="s">
        <v>552</v>
      </c>
      <c r="C212" s="158">
        <v>0</v>
      </c>
      <c r="D212" s="159" t="s">
        <v>552</v>
      </c>
      <c r="E212" s="158">
        <v>0</v>
      </c>
      <c r="F212" s="158">
        <v>1</v>
      </c>
      <c r="G212" s="170"/>
      <c r="H212" s="155"/>
    </row>
    <row r="213" spans="1:8" ht="15" thickBot="1" x14ac:dyDescent="0.3">
      <c r="A213" s="133" t="s">
        <v>592</v>
      </c>
      <c r="B213" s="160">
        <v>1698803</v>
      </c>
      <c r="C213" s="161">
        <v>1</v>
      </c>
      <c r="D213" s="160">
        <v>1842012</v>
      </c>
      <c r="E213" s="161">
        <v>1</v>
      </c>
      <c r="F213" s="161">
        <v>0.08</v>
      </c>
      <c r="G213" s="155"/>
      <c r="H213" s="155"/>
    </row>
    <row r="214" spans="1:8" x14ac:dyDescent="0.25">
      <c r="A214" s="126"/>
    </row>
    <row r="215" spans="1:8" ht="46" x14ac:dyDescent="0.25">
      <c r="A215" s="126" t="s">
        <v>768</v>
      </c>
    </row>
    <row r="216" spans="1:8" x14ac:dyDescent="0.25">
      <c r="A216" s="126" t="s">
        <v>769</v>
      </c>
    </row>
    <row r="217" spans="1:8" x14ac:dyDescent="0.25">
      <c r="A217" s="126" t="s">
        <v>770</v>
      </c>
    </row>
    <row r="218" spans="1:8" x14ac:dyDescent="0.25">
      <c r="A218" s="126" t="s">
        <v>771</v>
      </c>
    </row>
    <row r="219" spans="1:8" ht="23" x14ac:dyDescent="0.25">
      <c r="A219" s="126" t="s">
        <v>772</v>
      </c>
    </row>
    <row r="221" spans="1:8" x14ac:dyDescent="0.25">
      <c r="A221" s="152"/>
    </row>
    <row r="222" spans="1:8" x14ac:dyDescent="0.25">
      <c r="A222" s="126"/>
    </row>
    <row r="223" spans="1:8" x14ac:dyDescent="0.25">
      <c r="A223" s="127" t="s">
        <v>593</v>
      </c>
    </row>
    <row r="224" spans="1:8" ht="13" thickBot="1" x14ac:dyDescent="0.3">
      <c r="A224" s="126"/>
    </row>
    <row r="225" spans="1:6" ht="14.5" x14ac:dyDescent="0.25">
      <c r="A225" s="346" t="s">
        <v>594</v>
      </c>
      <c r="B225" s="342" t="s">
        <v>581</v>
      </c>
      <c r="C225" s="342" t="s">
        <v>582</v>
      </c>
      <c r="D225" s="344" t="s">
        <v>548</v>
      </c>
      <c r="E225" s="155"/>
      <c r="F225" s="155"/>
    </row>
    <row r="226" spans="1:6" ht="15" thickBot="1" x14ac:dyDescent="0.4">
      <c r="A226" s="347"/>
      <c r="B226" s="343"/>
      <c r="C226" s="343"/>
      <c r="D226" s="345"/>
      <c r="E226" s="124"/>
      <c r="F226" s="155"/>
    </row>
    <row r="227" spans="1:6" ht="15" thickBot="1" x14ac:dyDescent="0.3">
      <c r="A227" s="132" t="s">
        <v>595</v>
      </c>
      <c r="B227" s="157">
        <v>25941</v>
      </c>
      <c r="C227" s="157">
        <v>17215</v>
      </c>
      <c r="D227" s="158">
        <v>-0.34</v>
      </c>
      <c r="E227" s="155"/>
      <c r="F227" s="155"/>
    </row>
    <row r="228" spans="1:6" ht="15" thickBot="1" x14ac:dyDescent="0.3">
      <c r="A228" s="132" t="s">
        <v>596</v>
      </c>
      <c r="B228" s="157">
        <v>157755</v>
      </c>
      <c r="C228" s="157">
        <v>150153</v>
      </c>
      <c r="D228" s="158">
        <v>-0.05</v>
      </c>
      <c r="E228" s="155"/>
      <c r="F228" s="155"/>
    </row>
    <row r="229" spans="1:6" ht="15" thickBot="1" x14ac:dyDescent="0.3">
      <c r="A229" s="133" t="s">
        <v>594</v>
      </c>
      <c r="B229" s="160">
        <v>-131814</v>
      </c>
      <c r="C229" s="160">
        <v>-132938</v>
      </c>
      <c r="D229" s="161">
        <v>-0.01</v>
      </c>
      <c r="E229" s="155"/>
      <c r="F229" s="155"/>
    </row>
    <row r="230" spans="1:6" x14ac:dyDescent="0.25">
      <c r="A230" s="152"/>
    </row>
    <row r="231" spans="1:6" x14ac:dyDescent="0.25">
      <c r="A231" s="126" t="s">
        <v>773</v>
      </c>
    </row>
    <row r="232" spans="1:6" x14ac:dyDescent="0.25">
      <c r="A232" s="126" t="s">
        <v>597</v>
      </c>
    </row>
    <row r="233" spans="1:6" x14ac:dyDescent="0.25">
      <c r="A233" s="126"/>
    </row>
    <row r="234" spans="1:6" x14ac:dyDescent="0.25">
      <c r="A234" s="126"/>
    </row>
    <row r="235" spans="1:6" x14ac:dyDescent="0.25">
      <c r="A235" s="123" t="s">
        <v>598</v>
      </c>
    </row>
    <row r="236" spans="1:6" x14ac:dyDescent="0.25">
      <c r="A236" s="126" t="s">
        <v>599</v>
      </c>
    </row>
    <row r="237" spans="1:6" x14ac:dyDescent="0.25">
      <c r="A237" s="126"/>
    </row>
    <row r="238" spans="1:6" x14ac:dyDescent="0.25">
      <c r="A238" s="171" t="s">
        <v>600</v>
      </c>
    </row>
    <row r="239" spans="1:6" x14ac:dyDescent="0.25">
      <c r="A239" s="152" t="s">
        <v>601</v>
      </c>
    </row>
    <row r="240" spans="1:6" x14ac:dyDescent="0.25">
      <c r="A240" s="152" t="s">
        <v>602</v>
      </c>
    </row>
    <row r="241" spans="1:2" x14ac:dyDescent="0.25">
      <c r="A241" s="152" t="s">
        <v>774</v>
      </c>
    </row>
    <row r="242" spans="1:2" x14ac:dyDescent="0.25">
      <c r="A242" s="152" t="s">
        <v>775</v>
      </c>
    </row>
    <row r="243" spans="1:2" x14ac:dyDescent="0.25">
      <c r="A243" s="152" t="s">
        <v>603</v>
      </c>
    </row>
    <row r="244" spans="1:2" x14ac:dyDescent="0.25">
      <c r="A244" s="126"/>
    </row>
    <row r="245" spans="1:2" x14ac:dyDescent="0.25">
      <c r="A245" s="171" t="s">
        <v>604</v>
      </c>
    </row>
    <row r="246" spans="1:2" ht="34.5" x14ac:dyDescent="0.25">
      <c r="A246" s="172" t="s">
        <v>605</v>
      </c>
    </row>
    <row r="247" spans="1:2" x14ac:dyDescent="0.25">
      <c r="A247" s="172" t="s">
        <v>606</v>
      </c>
    </row>
    <row r="248" spans="1:2" x14ac:dyDescent="0.25">
      <c r="A248" s="172" t="s">
        <v>607</v>
      </c>
      <c r="B248" s="172" t="s">
        <v>608</v>
      </c>
    </row>
    <row r="249" spans="1:2" x14ac:dyDescent="0.25">
      <c r="A249" s="172" t="s">
        <v>609</v>
      </c>
      <c r="B249" s="172" t="s">
        <v>610</v>
      </c>
    </row>
    <row r="250" spans="1:2" ht="23" x14ac:dyDescent="0.25">
      <c r="A250" s="172" t="s">
        <v>611</v>
      </c>
    </row>
    <row r="251" spans="1:2" x14ac:dyDescent="0.25">
      <c r="A251" s="172" t="s">
        <v>612</v>
      </c>
    </row>
    <row r="252" spans="1:2" x14ac:dyDescent="0.25">
      <c r="A252" s="171" t="s">
        <v>613</v>
      </c>
    </row>
    <row r="253" spans="1:2" x14ac:dyDescent="0.25">
      <c r="A253" s="172" t="s">
        <v>614</v>
      </c>
    </row>
    <row r="254" spans="1:2" ht="34.5" x14ac:dyDescent="0.25">
      <c r="A254" s="172" t="s">
        <v>615</v>
      </c>
    </row>
    <row r="255" spans="1:2" ht="23" x14ac:dyDescent="0.25">
      <c r="A255" s="172" t="s">
        <v>616</v>
      </c>
    </row>
    <row r="256" spans="1:2" x14ac:dyDescent="0.25">
      <c r="A256" s="172"/>
    </row>
    <row r="257" spans="1:1" x14ac:dyDescent="0.25">
      <c r="A257" s="171" t="s">
        <v>617</v>
      </c>
    </row>
    <row r="258" spans="1:1" x14ac:dyDescent="0.25">
      <c r="A258" s="172" t="s">
        <v>618</v>
      </c>
    </row>
    <row r="259" spans="1:1" ht="46" x14ac:dyDescent="0.25">
      <c r="A259" s="172" t="s">
        <v>619</v>
      </c>
    </row>
    <row r="260" spans="1:1" ht="23" x14ac:dyDescent="0.25">
      <c r="A260" s="172" t="s">
        <v>620</v>
      </c>
    </row>
    <row r="261" spans="1:1" x14ac:dyDescent="0.25">
      <c r="A261" s="172"/>
    </row>
    <row r="262" spans="1:1" x14ac:dyDescent="0.25">
      <c r="A262" s="171" t="s">
        <v>621</v>
      </c>
    </row>
    <row r="263" spans="1:1" x14ac:dyDescent="0.25">
      <c r="A263" s="171"/>
    </row>
    <row r="264" spans="1:1" x14ac:dyDescent="0.25">
      <c r="A264" s="127" t="s">
        <v>622</v>
      </c>
    </row>
    <row r="265" spans="1:1" x14ac:dyDescent="0.25">
      <c r="A265" s="127"/>
    </row>
    <row r="266" spans="1:1" ht="34.5" x14ac:dyDescent="0.25">
      <c r="A266" s="126" t="s">
        <v>623</v>
      </c>
    </row>
    <row r="267" spans="1:1" x14ac:dyDescent="0.25">
      <c r="A267" s="126" t="s">
        <v>624</v>
      </c>
    </row>
    <row r="268" spans="1:1" x14ac:dyDescent="0.25">
      <c r="A268" s="173" t="s">
        <v>625</v>
      </c>
    </row>
    <row r="269" spans="1:1" x14ac:dyDescent="0.25">
      <c r="A269" s="173" t="s">
        <v>626</v>
      </c>
    </row>
    <row r="270" spans="1:1" x14ac:dyDescent="0.25">
      <c r="A270" s="173" t="s">
        <v>627</v>
      </c>
    </row>
    <row r="271" spans="1:1" x14ac:dyDescent="0.25">
      <c r="A271" s="173" t="s">
        <v>628</v>
      </c>
    </row>
    <row r="272" spans="1:1" ht="23" x14ac:dyDescent="0.25">
      <c r="A272" s="126" t="s">
        <v>629</v>
      </c>
    </row>
    <row r="273" spans="1:1" x14ac:dyDescent="0.25">
      <c r="A273" s="126" t="s">
        <v>630</v>
      </c>
    </row>
    <row r="274" spans="1:1" x14ac:dyDescent="0.25">
      <c r="A274" s="173" t="s">
        <v>631</v>
      </c>
    </row>
    <row r="275" spans="1:1" x14ac:dyDescent="0.25">
      <c r="A275" s="173" t="s">
        <v>632</v>
      </c>
    </row>
    <row r="276" spans="1:1" ht="34.5" x14ac:dyDescent="0.25">
      <c r="A276" s="126" t="s">
        <v>633</v>
      </c>
    </row>
    <row r="277" spans="1:1" x14ac:dyDescent="0.25">
      <c r="A277" s="136" t="s">
        <v>634</v>
      </c>
    </row>
    <row r="278" spans="1:1" ht="23" x14ac:dyDescent="0.25">
      <c r="A278" s="172" t="s">
        <v>635</v>
      </c>
    </row>
    <row r="279" spans="1:1" ht="23" x14ac:dyDescent="0.25">
      <c r="A279" s="172" t="s">
        <v>636</v>
      </c>
    </row>
    <row r="280" spans="1:1" ht="34.5" x14ac:dyDescent="0.25">
      <c r="A280" s="172" t="s">
        <v>637</v>
      </c>
    </row>
    <row r="281" spans="1:1" x14ac:dyDescent="0.25">
      <c r="A281" s="126" t="s">
        <v>638</v>
      </c>
    </row>
    <row r="282" spans="1:1" x14ac:dyDescent="0.25">
      <c r="A282" s="126" t="s">
        <v>639</v>
      </c>
    </row>
    <row r="283" spans="1:1" ht="23" x14ac:dyDescent="0.25">
      <c r="A283" s="126" t="s">
        <v>640</v>
      </c>
    </row>
    <row r="284" spans="1:1" ht="23" x14ac:dyDescent="0.25">
      <c r="A284" s="126" t="s">
        <v>641</v>
      </c>
    </row>
    <row r="285" spans="1:1" x14ac:dyDescent="0.25">
      <c r="A285" s="126" t="s">
        <v>642</v>
      </c>
    </row>
    <row r="286" spans="1:1" x14ac:dyDescent="0.25">
      <c r="A286" s="126" t="s">
        <v>643</v>
      </c>
    </row>
    <row r="287" spans="1:1" x14ac:dyDescent="0.25">
      <c r="A287" s="126" t="s">
        <v>644</v>
      </c>
    </row>
    <row r="288" spans="1:1" x14ac:dyDescent="0.25">
      <c r="A288" s="152"/>
    </row>
    <row r="289" spans="1:1" x14ac:dyDescent="0.25">
      <c r="A289" s="127" t="s">
        <v>645</v>
      </c>
    </row>
    <row r="290" spans="1:1" ht="23" x14ac:dyDescent="0.25">
      <c r="A290" s="126" t="s">
        <v>646</v>
      </c>
    </row>
    <row r="291" spans="1:1" x14ac:dyDescent="0.25">
      <c r="A291" s="126" t="s">
        <v>647</v>
      </c>
    </row>
    <row r="292" spans="1:1" x14ac:dyDescent="0.25">
      <c r="A292" s="152"/>
    </row>
    <row r="293" spans="1:1" x14ac:dyDescent="0.25">
      <c r="A293" s="174" t="s">
        <v>648</v>
      </c>
    </row>
    <row r="294" spans="1:1" ht="23" x14ac:dyDescent="0.25">
      <c r="A294" s="126" t="s">
        <v>649</v>
      </c>
    </row>
    <row r="295" spans="1:1" x14ac:dyDescent="0.25">
      <c r="A295" s="126" t="s">
        <v>650</v>
      </c>
    </row>
    <row r="296" spans="1:1" x14ac:dyDescent="0.25">
      <c r="A296" s="173" t="s">
        <v>651</v>
      </c>
    </row>
    <row r="297" spans="1:1" x14ac:dyDescent="0.25">
      <c r="A297" s="173" t="s">
        <v>652</v>
      </c>
    </row>
    <row r="298" spans="1:1" x14ac:dyDescent="0.25">
      <c r="A298" s="173" t="s">
        <v>653</v>
      </c>
    </row>
    <row r="299" spans="1:1" x14ac:dyDescent="0.25">
      <c r="A299" s="173" t="s">
        <v>654</v>
      </c>
    </row>
    <row r="300" spans="1:1" x14ac:dyDescent="0.25">
      <c r="A300" s="175"/>
    </row>
    <row r="301" spans="1:1" x14ac:dyDescent="0.25">
      <c r="A301" s="127" t="s">
        <v>655</v>
      </c>
    </row>
    <row r="302" spans="1:1" x14ac:dyDescent="0.25">
      <c r="A302" s="175" t="s">
        <v>656</v>
      </c>
    </row>
    <row r="303" spans="1:1" x14ac:dyDescent="0.25">
      <c r="A303" s="152" t="s">
        <v>657</v>
      </c>
    </row>
    <row r="304" spans="1:1" x14ac:dyDescent="0.25">
      <c r="A304" s="152" t="s">
        <v>658</v>
      </c>
    </row>
    <row r="305" spans="1:1" x14ac:dyDescent="0.25">
      <c r="A305" s="152" t="s">
        <v>659</v>
      </c>
    </row>
    <row r="307" spans="1:1" x14ac:dyDescent="0.25">
      <c r="A307" s="152"/>
    </row>
    <row r="308" spans="1:1" x14ac:dyDescent="0.25">
      <c r="A308" s="127" t="s">
        <v>554</v>
      </c>
    </row>
    <row r="309" spans="1:1" ht="23" x14ac:dyDescent="0.25">
      <c r="A309" s="172" t="s">
        <v>660</v>
      </c>
    </row>
    <row r="310" spans="1:1" x14ac:dyDescent="0.25">
      <c r="A310" s="127" t="s">
        <v>661</v>
      </c>
    </row>
    <row r="311" spans="1:1" ht="23" x14ac:dyDescent="0.25">
      <c r="A311" s="172" t="s">
        <v>662</v>
      </c>
    </row>
    <row r="312" spans="1:1" x14ac:dyDescent="0.25">
      <c r="A312" s="127" t="s">
        <v>557</v>
      </c>
    </row>
    <row r="313" spans="1:1" x14ac:dyDescent="0.25">
      <c r="A313" s="172" t="s">
        <v>663</v>
      </c>
    </row>
    <row r="314" spans="1:1" x14ac:dyDescent="0.25">
      <c r="A314" s="127" t="s">
        <v>664</v>
      </c>
    </row>
    <row r="315" spans="1:1" x14ac:dyDescent="0.25">
      <c r="A315" s="176" t="s">
        <v>665</v>
      </c>
    </row>
    <row r="316" spans="1:1" ht="23" x14ac:dyDescent="0.25">
      <c r="A316" s="172" t="s">
        <v>666</v>
      </c>
    </row>
    <row r="317" spans="1:1" x14ac:dyDescent="0.25">
      <c r="A317" s="176" t="s">
        <v>667</v>
      </c>
    </row>
    <row r="318" spans="1:1" ht="23" x14ac:dyDescent="0.25">
      <c r="A318" s="172" t="s">
        <v>668</v>
      </c>
    </row>
    <row r="319" spans="1:1" ht="23" x14ac:dyDescent="0.25">
      <c r="A319" s="172" t="s">
        <v>669</v>
      </c>
    </row>
    <row r="320" spans="1:1" ht="23" x14ac:dyDescent="0.25">
      <c r="A320" s="172" t="s">
        <v>670</v>
      </c>
    </row>
    <row r="321" spans="1:1" x14ac:dyDescent="0.25">
      <c r="A321" s="127" t="s">
        <v>671</v>
      </c>
    </row>
    <row r="322" spans="1:1" ht="23" x14ac:dyDescent="0.25">
      <c r="A322" s="126" t="s">
        <v>672</v>
      </c>
    </row>
    <row r="323" spans="1:1" x14ac:dyDescent="0.25">
      <c r="A323" s="126" t="s">
        <v>673</v>
      </c>
    </row>
    <row r="324" spans="1:1" x14ac:dyDescent="0.25">
      <c r="A324" s="126" t="s">
        <v>674</v>
      </c>
    </row>
    <row r="326" spans="1:1" x14ac:dyDescent="0.25">
      <c r="A326" s="152"/>
    </row>
    <row r="327" spans="1:1" x14ac:dyDescent="0.25">
      <c r="A327" s="123" t="s">
        <v>675</v>
      </c>
    </row>
    <row r="328" spans="1:1" ht="23" x14ac:dyDescent="0.25">
      <c r="A328" s="126" t="s">
        <v>676</v>
      </c>
    </row>
    <row r="329" spans="1:1" ht="23" x14ac:dyDescent="0.25">
      <c r="A329" s="126" t="s">
        <v>677</v>
      </c>
    </row>
    <row r="330" spans="1:1" x14ac:dyDescent="0.25">
      <c r="A330" s="127" t="s">
        <v>678</v>
      </c>
    </row>
    <row r="331" spans="1:1" ht="23" x14ac:dyDescent="0.25">
      <c r="A331" s="126" t="s">
        <v>776</v>
      </c>
    </row>
    <row r="332" spans="1:1" x14ac:dyDescent="0.25">
      <c r="A332" s="126" t="s">
        <v>679</v>
      </c>
    </row>
    <row r="333" spans="1:1" x14ac:dyDescent="0.25">
      <c r="A333" s="127" t="s">
        <v>680</v>
      </c>
    </row>
    <row r="334" spans="1:1" ht="46" x14ac:dyDescent="0.25">
      <c r="A334" s="126" t="s">
        <v>777</v>
      </c>
    </row>
    <row r="335" spans="1:1" x14ac:dyDescent="0.25">
      <c r="A335" s="127" t="s">
        <v>681</v>
      </c>
    </row>
    <row r="336" spans="1:1" ht="23" x14ac:dyDescent="0.25">
      <c r="A336" s="126" t="s">
        <v>682</v>
      </c>
    </row>
    <row r="337" spans="1:1" x14ac:dyDescent="0.25">
      <c r="A337" s="127" t="s">
        <v>683</v>
      </c>
    </row>
    <row r="338" spans="1:1" ht="23" x14ac:dyDescent="0.25">
      <c r="A338" s="126" t="s">
        <v>684</v>
      </c>
    </row>
    <row r="339" spans="1:1" x14ac:dyDescent="0.25">
      <c r="A339" s="127" t="s">
        <v>685</v>
      </c>
    </row>
    <row r="340" spans="1:1" x14ac:dyDescent="0.25">
      <c r="A340" s="152" t="s">
        <v>686</v>
      </c>
    </row>
    <row r="341" spans="1:1" x14ac:dyDescent="0.25">
      <c r="A341" s="127"/>
    </row>
    <row r="342" spans="1:1" x14ac:dyDescent="0.25">
      <c r="A342" s="127" t="s">
        <v>687</v>
      </c>
    </row>
    <row r="343" spans="1:1" x14ac:dyDescent="0.25">
      <c r="A343" s="126" t="s">
        <v>688</v>
      </c>
    </row>
    <row r="344" spans="1:1" x14ac:dyDescent="0.25">
      <c r="A344" s="127" t="s">
        <v>689</v>
      </c>
    </row>
    <row r="345" spans="1:1" ht="34.5" x14ac:dyDescent="0.25">
      <c r="A345" s="126" t="s">
        <v>690</v>
      </c>
    </row>
    <row r="346" spans="1:1" x14ac:dyDescent="0.25">
      <c r="A346" s="127" t="s">
        <v>691</v>
      </c>
    </row>
    <row r="347" spans="1:1" ht="23" x14ac:dyDescent="0.25">
      <c r="A347" s="126" t="s">
        <v>692</v>
      </c>
    </row>
    <row r="348" spans="1:1" x14ac:dyDescent="0.25">
      <c r="A348" s="127" t="s">
        <v>693</v>
      </c>
    </row>
    <row r="349" spans="1:1" x14ac:dyDescent="0.25">
      <c r="A349" s="152" t="s">
        <v>694</v>
      </c>
    </row>
    <row r="351" spans="1:1" x14ac:dyDescent="0.25">
      <c r="A351" s="152"/>
    </row>
    <row r="352" spans="1:1" x14ac:dyDescent="0.25">
      <c r="A352" s="152"/>
    </row>
    <row r="353" spans="1:1" x14ac:dyDescent="0.25">
      <c r="A353" s="123" t="s">
        <v>695</v>
      </c>
    </row>
    <row r="354" spans="1:1" x14ac:dyDescent="0.25">
      <c r="A354" s="153"/>
    </row>
    <row r="355" spans="1:1" x14ac:dyDescent="0.25">
      <c r="A355" s="126" t="s">
        <v>696</v>
      </c>
    </row>
    <row r="356" spans="1:1" x14ac:dyDescent="0.25">
      <c r="A356" s="126"/>
    </row>
    <row r="357" spans="1:1" x14ac:dyDescent="0.25">
      <c r="A357" s="177" t="s">
        <v>697</v>
      </c>
    </row>
    <row r="358" spans="1:1" x14ac:dyDescent="0.25">
      <c r="A358" s="126"/>
    </row>
    <row r="359" spans="1:1" ht="23" x14ac:dyDescent="0.25">
      <c r="A359" s="126" t="s">
        <v>698</v>
      </c>
    </row>
    <row r="360" spans="1:1" x14ac:dyDescent="0.25">
      <c r="A360" s="126"/>
    </row>
    <row r="361" spans="1:1" x14ac:dyDescent="0.25">
      <c r="A361" s="136" t="s">
        <v>699</v>
      </c>
    </row>
    <row r="362" spans="1:1" x14ac:dyDescent="0.25">
      <c r="A362" s="126"/>
    </row>
    <row r="363" spans="1:1" x14ac:dyDescent="0.25">
      <c r="A363" s="126" t="s">
        <v>700</v>
      </c>
    </row>
    <row r="364" spans="1:1" x14ac:dyDescent="0.25">
      <c r="A364" s="126"/>
    </row>
    <row r="365" spans="1:1" x14ac:dyDescent="0.25">
      <c r="A365" s="136" t="s">
        <v>701</v>
      </c>
    </row>
    <row r="366" spans="1:1" x14ac:dyDescent="0.25">
      <c r="A366" s="126"/>
    </row>
    <row r="367" spans="1:1" x14ac:dyDescent="0.25">
      <c r="A367" s="126" t="s">
        <v>702</v>
      </c>
    </row>
    <row r="368" spans="1:1" x14ac:dyDescent="0.25">
      <c r="A368" s="126"/>
    </row>
    <row r="369" spans="1:3" x14ac:dyDescent="0.25">
      <c r="A369" s="126" t="s">
        <v>703</v>
      </c>
    </row>
    <row r="370" spans="1:3" x14ac:dyDescent="0.25">
      <c r="A370" s="126"/>
    </row>
    <row r="371" spans="1:3" x14ac:dyDescent="0.25">
      <c r="A371" s="126" t="s">
        <v>704</v>
      </c>
    </row>
    <row r="372" spans="1:3" x14ac:dyDescent="0.25">
      <c r="A372" s="126"/>
    </row>
    <row r="373" spans="1:3" x14ac:dyDescent="0.25">
      <c r="A373" s="136" t="s">
        <v>472</v>
      </c>
      <c r="B373" s="136" t="s">
        <v>460</v>
      </c>
    </row>
    <row r="374" spans="1:3" ht="48" x14ac:dyDescent="0.25">
      <c r="A374" s="136" t="s">
        <v>473</v>
      </c>
      <c r="C374" s="136" t="s">
        <v>474</v>
      </c>
    </row>
    <row r="375" spans="1:3" x14ac:dyDescent="0.25">
      <c r="A375" s="136" t="s">
        <v>475</v>
      </c>
      <c r="C375" s="136">
        <v>48594515409</v>
      </c>
    </row>
    <row r="376" spans="1:3" x14ac:dyDescent="0.25">
      <c r="A376" s="136"/>
    </row>
    <row r="377" spans="1:3" x14ac:dyDescent="0.25">
      <c r="A377" s="136" t="s">
        <v>705</v>
      </c>
    </row>
    <row r="378" spans="1:3" x14ac:dyDescent="0.25">
      <c r="A378" s="126"/>
    </row>
    <row r="379" spans="1:3" x14ac:dyDescent="0.25">
      <c r="A379" s="126" t="s">
        <v>706</v>
      </c>
    </row>
    <row r="380" spans="1:3" x14ac:dyDescent="0.25">
      <c r="A380" s="126"/>
    </row>
    <row r="381" spans="1:3" x14ac:dyDescent="0.25">
      <c r="A381" s="136" t="s">
        <v>707</v>
      </c>
    </row>
    <row r="382" spans="1:3" x14ac:dyDescent="0.25">
      <c r="A382" s="126"/>
    </row>
    <row r="383" spans="1:3" ht="23" x14ac:dyDescent="0.25">
      <c r="A383" s="126" t="s">
        <v>708</v>
      </c>
    </row>
    <row r="384" spans="1:3" x14ac:dyDescent="0.25">
      <c r="A384" s="126"/>
    </row>
    <row r="385" spans="1:1" x14ac:dyDescent="0.25">
      <c r="A385" s="136" t="s">
        <v>709</v>
      </c>
    </row>
    <row r="386" spans="1:1" x14ac:dyDescent="0.25">
      <c r="A386" s="126"/>
    </row>
    <row r="387" spans="1:1" x14ac:dyDescent="0.25">
      <c r="A387" s="126" t="s">
        <v>710</v>
      </c>
    </row>
    <row r="388" spans="1:1" x14ac:dyDescent="0.25">
      <c r="A388" s="126"/>
    </row>
    <row r="389" spans="1:1" x14ac:dyDescent="0.25">
      <c r="A389" s="136" t="s">
        <v>711</v>
      </c>
    </row>
    <row r="390" spans="1:1" x14ac:dyDescent="0.25">
      <c r="A390" s="136"/>
    </row>
    <row r="391" spans="1:1" x14ac:dyDescent="0.25">
      <c r="A391" s="126"/>
    </row>
    <row r="392" spans="1:1" x14ac:dyDescent="0.25">
      <c r="A392" s="126" t="s">
        <v>712</v>
      </c>
    </row>
    <row r="393" spans="1:1" x14ac:dyDescent="0.25">
      <c r="A393" s="126"/>
    </row>
    <row r="394" spans="1:1" x14ac:dyDescent="0.25">
      <c r="A394" s="136" t="s">
        <v>713</v>
      </c>
    </row>
    <row r="395" spans="1:1" x14ac:dyDescent="0.25">
      <c r="A395" s="136" t="s">
        <v>714</v>
      </c>
    </row>
    <row r="397" spans="1:1" x14ac:dyDescent="0.25">
      <c r="A397" s="178"/>
    </row>
    <row r="398" spans="1:1" x14ac:dyDescent="0.25">
      <c r="A398" s="126"/>
    </row>
    <row r="399" spans="1:1" x14ac:dyDescent="0.25">
      <c r="A399" s="126" t="s">
        <v>715</v>
      </c>
    </row>
    <row r="400" spans="1:1" x14ac:dyDescent="0.25">
      <c r="A400" s="126"/>
    </row>
    <row r="401" spans="1:1" x14ac:dyDescent="0.25">
      <c r="A401" s="136" t="s">
        <v>778</v>
      </c>
    </row>
    <row r="402" spans="1:1" x14ac:dyDescent="0.25">
      <c r="A402" s="136" t="s">
        <v>716</v>
      </c>
    </row>
    <row r="403" spans="1:1" x14ac:dyDescent="0.25">
      <c r="A403" s="136" t="s">
        <v>717</v>
      </c>
    </row>
    <row r="404" spans="1:1" x14ac:dyDescent="0.25">
      <c r="A404" s="126"/>
    </row>
    <row r="405" spans="1:1" ht="23" x14ac:dyDescent="0.25">
      <c r="A405" s="126" t="s">
        <v>718</v>
      </c>
    </row>
    <row r="406" spans="1:1" x14ac:dyDescent="0.25">
      <c r="A406" s="126"/>
    </row>
    <row r="407" spans="1:1" x14ac:dyDescent="0.25">
      <c r="A407" s="136" t="s">
        <v>719</v>
      </c>
    </row>
    <row r="408" spans="1:1" x14ac:dyDescent="0.25">
      <c r="A408" s="126"/>
    </row>
    <row r="409" spans="1:1" x14ac:dyDescent="0.25">
      <c r="A409" s="126"/>
    </row>
    <row r="410" spans="1:1" x14ac:dyDescent="0.25">
      <c r="A410" s="126" t="s">
        <v>720</v>
      </c>
    </row>
    <row r="411" spans="1:1" x14ac:dyDescent="0.25">
      <c r="A411" s="126"/>
    </row>
    <row r="412" spans="1:1" x14ac:dyDescent="0.25">
      <c r="A412" s="136" t="s">
        <v>779</v>
      </c>
    </row>
    <row r="413" spans="1:1" x14ac:dyDescent="0.25">
      <c r="A413" s="178"/>
    </row>
    <row r="414" spans="1:1" ht="23" x14ac:dyDescent="0.25">
      <c r="A414" s="126" t="s">
        <v>721</v>
      </c>
    </row>
    <row r="415" spans="1:1" x14ac:dyDescent="0.25">
      <c r="A415" s="126"/>
    </row>
    <row r="416" spans="1:1" ht="24" x14ac:dyDescent="0.25">
      <c r="A416" s="136" t="s">
        <v>722</v>
      </c>
    </row>
    <row r="417" spans="1:1" x14ac:dyDescent="0.25">
      <c r="A417" s="126"/>
    </row>
    <row r="419" spans="1:1" x14ac:dyDescent="0.25">
      <c r="A419" s="152"/>
    </row>
    <row r="420" spans="1:1" x14ac:dyDescent="0.25">
      <c r="A420" s="126" t="s">
        <v>723</v>
      </c>
    </row>
    <row r="421" spans="1:1" x14ac:dyDescent="0.25">
      <c r="A421" s="126"/>
    </row>
    <row r="422" spans="1:1" x14ac:dyDescent="0.25">
      <c r="A422" s="136" t="s">
        <v>780</v>
      </c>
    </row>
    <row r="423" spans="1:1" x14ac:dyDescent="0.25">
      <c r="A423" s="136"/>
    </row>
    <row r="424" spans="1:1" x14ac:dyDescent="0.25">
      <c r="A424" s="126" t="s">
        <v>724</v>
      </c>
    </row>
    <row r="425" spans="1:1" x14ac:dyDescent="0.25">
      <c r="A425" s="126"/>
    </row>
    <row r="426" spans="1:1" x14ac:dyDescent="0.25">
      <c r="A426" s="136" t="s">
        <v>725</v>
      </c>
    </row>
    <row r="427" spans="1:1" x14ac:dyDescent="0.25">
      <c r="A427" s="126"/>
    </row>
    <row r="428" spans="1:1" x14ac:dyDescent="0.25">
      <c r="A428" s="126" t="s">
        <v>726</v>
      </c>
    </row>
    <row r="429" spans="1:1" x14ac:dyDescent="0.25">
      <c r="A429" s="126"/>
    </row>
    <row r="430" spans="1:1" x14ac:dyDescent="0.25">
      <c r="A430" s="136" t="s">
        <v>727</v>
      </c>
    </row>
    <row r="431" spans="1:1" x14ac:dyDescent="0.25">
      <c r="A431" s="126"/>
    </row>
    <row r="432" spans="1:1" x14ac:dyDescent="0.25">
      <c r="A432" s="126" t="s">
        <v>728</v>
      </c>
    </row>
    <row r="433" spans="1:1" x14ac:dyDescent="0.25">
      <c r="A433" s="126"/>
    </row>
    <row r="434" spans="1:1" x14ac:dyDescent="0.25">
      <c r="A434" s="136" t="s">
        <v>729</v>
      </c>
    </row>
    <row r="435" spans="1:1" x14ac:dyDescent="0.25">
      <c r="A435" s="126"/>
    </row>
    <row r="436" spans="1:1" x14ac:dyDescent="0.25">
      <c r="A436" s="126" t="s">
        <v>730</v>
      </c>
    </row>
    <row r="437" spans="1:1" x14ac:dyDescent="0.25">
      <c r="A437" s="126"/>
    </row>
    <row r="438" spans="1:1" x14ac:dyDescent="0.25">
      <c r="A438" s="136" t="s">
        <v>727</v>
      </c>
    </row>
    <row r="439" spans="1:1" x14ac:dyDescent="0.25">
      <c r="A439" s="126"/>
    </row>
    <row r="440" spans="1:1" x14ac:dyDescent="0.25">
      <c r="A440" s="126" t="s">
        <v>731</v>
      </c>
    </row>
    <row r="441" spans="1:1" x14ac:dyDescent="0.25">
      <c r="A441" s="126"/>
    </row>
    <row r="442" spans="1:1" x14ac:dyDescent="0.25">
      <c r="A442" s="136" t="s">
        <v>732</v>
      </c>
    </row>
    <row r="443" spans="1:1" x14ac:dyDescent="0.25">
      <c r="A443" s="126"/>
    </row>
    <row r="444" spans="1:1" ht="23" x14ac:dyDescent="0.25">
      <c r="A444" s="126" t="s">
        <v>733</v>
      </c>
    </row>
    <row r="445" spans="1:1" x14ac:dyDescent="0.25">
      <c r="A445" s="126"/>
    </row>
    <row r="446" spans="1:1" x14ac:dyDescent="0.25">
      <c r="A446" s="136" t="s">
        <v>727</v>
      </c>
    </row>
    <row r="447" spans="1:1" x14ac:dyDescent="0.25">
      <c r="A447" s="126"/>
    </row>
    <row r="448" spans="1:1" x14ac:dyDescent="0.25">
      <c r="A448" s="126" t="s">
        <v>734</v>
      </c>
    </row>
    <row r="449" spans="1:1" x14ac:dyDescent="0.25">
      <c r="A449" s="126"/>
    </row>
    <row r="450" spans="1:1" x14ac:dyDescent="0.25">
      <c r="A450" s="136" t="s">
        <v>735</v>
      </c>
    </row>
    <row r="451" spans="1:1" x14ac:dyDescent="0.25">
      <c r="A451" s="127"/>
    </row>
    <row r="452" spans="1:1" x14ac:dyDescent="0.25">
      <c r="A452" s="126"/>
    </row>
    <row r="453" spans="1:1" x14ac:dyDescent="0.25">
      <c r="A453" s="126" t="s">
        <v>781</v>
      </c>
    </row>
    <row r="454" spans="1:1" x14ac:dyDescent="0.25">
      <c r="A454" s="126"/>
    </row>
    <row r="455" spans="1:1" x14ac:dyDescent="0.25">
      <c r="A455" s="126"/>
    </row>
    <row r="456" spans="1:1" x14ac:dyDescent="0.25">
      <c r="A456" s="126"/>
    </row>
    <row r="457" spans="1:1" x14ac:dyDescent="0.25">
      <c r="A457" s="126"/>
    </row>
    <row r="458" spans="1:1" x14ac:dyDescent="0.25">
      <c r="A458" s="126"/>
    </row>
    <row r="459" spans="1:1" x14ac:dyDescent="0.25">
      <c r="A459" s="152" t="s">
        <v>736</v>
      </c>
    </row>
    <row r="460" spans="1:1" x14ac:dyDescent="0.25">
      <c r="A460" s="152" t="s">
        <v>737</v>
      </c>
    </row>
    <row r="461" spans="1:1" x14ac:dyDescent="0.25">
      <c r="A461" s="152" t="s">
        <v>465</v>
      </c>
    </row>
    <row r="463" spans="1:1" x14ac:dyDescent="0.25">
      <c r="A463" s="152"/>
    </row>
    <row r="464" spans="1:1" x14ac:dyDescent="0.25">
      <c r="A464" s="126"/>
    </row>
    <row r="465" spans="1:1" x14ac:dyDescent="0.25">
      <c r="A465" s="126"/>
    </row>
    <row r="466" spans="1:1" x14ac:dyDescent="0.25">
      <c r="A466" s="126"/>
    </row>
    <row r="467" spans="1:1" x14ac:dyDescent="0.25">
      <c r="A467" s="123" t="s">
        <v>738</v>
      </c>
    </row>
    <row r="468" spans="1:1" x14ac:dyDescent="0.25">
      <c r="A468" s="152"/>
    </row>
    <row r="469" spans="1:1" x14ac:dyDescent="0.25">
      <c r="A469" s="152" t="s">
        <v>739</v>
      </c>
    </row>
    <row r="470" spans="1:1" x14ac:dyDescent="0.25">
      <c r="A470" s="152"/>
    </row>
    <row r="471" spans="1:1" x14ac:dyDescent="0.25">
      <c r="A471" s="152" t="s">
        <v>740</v>
      </c>
    </row>
    <row r="472" spans="1:1" x14ac:dyDescent="0.25">
      <c r="A472" s="152"/>
    </row>
    <row r="473" spans="1:1" x14ac:dyDescent="0.25">
      <c r="A473" s="152" t="s">
        <v>741</v>
      </c>
    </row>
    <row r="474" spans="1:1" x14ac:dyDescent="0.25">
      <c r="A474" s="152"/>
    </row>
    <row r="475" spans="1:1" x14ac:dyDescent="0.25">
      <c r="A475" s="126" t="s">
        <v>781</v>
      </c>
    </row>
    <row r="476" spans="1:1" x14ac:dyDescent="0.25">
      <c r="A476" s="126"/>
    </row>
    <row r="477" spans="1:1" x14ac:dyDescent="0.25">
      <c r="A477" s="152"/>
    </row>
    <row r="478" spans="1:1" x14ac:dyDescent="0.25">
      <c r="A478" s="152"/>
    </row>
    <row r="479" spans="1:1" x14ac:dyDescent="0.25">
      <c r="A479" s="152"/>
    </row>
    <row r="480" spans="1:1" x14ac:dyDescent="0.25">
      <c r="A480" s="152" t="s">
        <v>736</v>
      </c>
    </row>
    <row r="481" spans="1:1" x14ac:dyDescent="0.25">
      <c r="A481" s="152" t="s">
        <v>737</v>
      </c>
    </row>
    <row r="483" spans="1:1" ht="15.5" x14ac:dyDescent="0.25">
      <c r="A483" s="152" t="s">
        <v>742</v>
      </c>
    </row>
    <row r="485" spans="1:1" ht="15.5" x14ac:dyDescent="0.25">
      <c r="A485" s="179"/>
    </row>
  </sheetData>
  <mergeCells count="25">
    <mergeCell ref="F162:F163"/>
    <mergeCell ref="A123:A124"/>
    <mergeCell ref="B123:B124"/>
    <mergeCell ref="C123:C124"/>
    <mergeCell ref="D123:D124"/>
    <mergeCell ref="E123:E124"/>
    <mergeCell ref="F123:F124"/>
    <mergeCell ref="A162:A163"/>
    <mergeCell ref="B162:B163"/>
    <mergeCell ref="C162:C163"/>
    <mergeCell ref="D162:D163"/>
    <mergeCell ref="E162:E163"/>
    <mergeCell ref="A196:A197"/>
    <mergeCell ref="B196:B197"/>
    <mergeCell ref="C196:C197"/>
    <mergeCell ref="A206:A207"/>
    <mergeCell ref="B206:B207"/>
    <mergeCell ref="C206:C207"/>
    <mergeCell ref="D206:D207"/>
    <mergeCell ref="E206:E207"/>
    <mergeCell ref="F206:F207"/>
    <mergeCell ref="A225:A226"/>
    <mergeCell ref="B225:B226"/>
    <mergeCell ref="C225:C226"/>
    <mergeCell ref="D225:D226"/>
  </mergeCells>
  <hyperlinks>
    <hyperlink ref="A357" r:id="rId1" display="http://www.heliosfaros.hr/" xr:uid="{A426AC22-198A-4AA7-9E9B-D2548DBD432F}"/>
  </hyperlinks>
  <pageMargins left="0.7" right="0.7" top="0.75" bottom="0.75" header="0.3" footer="0.3"/>
  <pageSetup paperSize="9" scale="51"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Jurić</cp:lastModifiedBy>
  <cp:lastPrinted>2026-04-21T05:31:03Z</cp:lastPrinted>
  <dcterms:created xsi:type="dcterms:W3CDTF">2008-10-17T11:51:54Z</dcterms:created>
  <dcterms:modified xsi:type="dcterms:W3CDTF">2026-04-23T08:12:55Z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